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lmueller\Desktop\"/>
    </mc:Choice>
  </mc:AlternateContent>
  <xr:revisionPtr revIDLastSave="0" documentId="8_{BA11D313-D8D0-4F59-8890-596ED471529A}" xr6:coauthVersionLast="47" xr6:coauthVersionMax="47" xr10:uidLastSave="{00000000-0000-0000-0000-000000000000}"/>
  <bookViews>
    <workbookView xWindow="-120" yWindow="-120" windowWidth="29040" windowHeight="17520" xr2:uid="{B138212B-60EE-4FDE-83DC-4F703D52C66D}"/>
  </bookViews>
  <sheets>
    <sheet name="Anleitung" sheetId="4" r:id="rId1"/>
    <sheet name="Berechnung" sheetId="1" r:id="rId2"/>
    <sheet name="Felder" sheetId="2" state="hidden" r:id="rId3"/>
    <sheet name="Bundesmix Strom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7" i="1" l="1"/>
  <c r="AZ8" i="1" s="1"/>
  <c r="AS7" i="1"/>
  <c r="AS8" i="1" s="1"/>
  <c r="AL7" i="1"/>
  <c r="AM7" i="1" s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X7" i="1"/>
  <c r="Y7" i="1" s="1"/>
  <c r="Q7" i="1"/>
  <c r="Q8" i="1" s="1"/>
  <c r="Q9" i="1" s="1"/>
  <c r="Q10" i="1" s="1"/>
  <c r="Q11" i="1" s="1"/>
  <c r="J7" i="1"/>
  <c r="K7" i="1" s="1"/>
  <c r="C7" i="1"/>
  <c r="C8" i="1" s="1"/>
  <c r="BD7" i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C7" i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B7" i="1"/>
  <c r="BB8" i="1" s="1"/>
  <c r="BB9" i="1" s="1"/>
  <c r="BB10" i="1" s="1"/>
  <c r="BB11" i="1" s="1"/>
  <c r="AW7" i="1"/>
  <c r="AW8" i="1" s="1"/>
  <c r="AW9" i="1" s="1"/>
  <c r="AW10" i="1" s="1"/>
  <c r="AW11" i="1" s="1"/>
  <c r="AW12" i="1" s="1"/>
  <c r="AW13" i="1" s="1"/>
  <c r="AW14" i="1" s="1"/>
  <c r="AW15" i="1" s="1"/>
  <c r="AW16" i="1" s="1"/>
  <c r="AW17" i="1" s="1"/>
  <c r="AW18" i="1" s="1"/>
  <c r="AV7" i="1"/>
  <c r="AV8" i="1" s="1"/>
  <c r="AV9" i="1" s="1"/>
  <c r="AV10" i="1" s="1"/>
  <c r="AV11" i="1" s="1"/>
  <c r="AV12" i="1" s="1"/>
  <c r="AV13" i="1" s="1"/>
  <c r="AV14" i="1" s="1"/>
  <c r="AV15" i="1" s="1"/>
  <c r="AV16" i="1" s="1"/>
  <c r="AV17" i="1" s="1"/>
  <c r="AV18" i="1" s="1"/>
  <c r="AU7" i="1"/>
  <c r="AU8" i="1" s="1"/>
  <c r="AU9" i="1" s="1"/>
  <c r="AU10" i="1" s="1"/>
  <c r="AU11" i="1" s="1"/>
  <c r="AU12" i="1" s="1"/>
  <c r="AU13" i="1" s="1"/>
  <c r="AU14" i="1" s="1"/>
  <c r="AU15" i="1" s="1"/>
  <c r="AU16" i="1" s="1"/>
  <c r="AU17" i="1" s="1"/>
  <c r="AU18" i="1" s="1"/>
  <c r="AP7" i="1"/>
  <c r="AP8" i="1" s="1"/>
  <c r="AP9" i="1" s="1"/>
  <c r="AP10" i="1" s="1"/>
  <c r="AP11" i="1" s="1"/>
  <c r="AP12" i="1" s="1"/>
  <c r="AP13" i="1" s="1"/>
  <c r="AP14" i="1" s="1"/>
  <c r="AP15" i="1" s="1"/>
  <c r="AP16" i="1" s="1"/>
  <c r="AP17" i="1" s="1"/>
  <c r="AP18" i="1" s="1"/>
  <c r="AO7" i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N7" i="1"/>
  <c r="AN8" i="1" s="1"/>
  <c r="AN9" i="1" s="1"/>
  <c r="AN10" i="1" s="1"/>
  <c r="AN11" i="1" s="1"/>
  <c r="AN12" i="1" s="1"/>
  <c r="AN13" i="1" s="1"/>
  <c r="AN14" i="1" s="1"/>
  <c r="AN15" i="1" s="1"/>
  <c r="AN16" i="1" s="1"/>
  <c r="AN17" i="1" s="1"/>
  <c r="AN18" i="1" s="1"/>
  <c r="AB7" i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A7" i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Z7" i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L7" i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AI7" i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H7" i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G7" i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U7" i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T7" i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S7" i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F7" i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BA6" i="1"/>
  <c r="BE6" i="1" s="1"/>
  <c r="AT6" i="1"/>
  <c r="AX6" i="1" s="1"/>
  <c r="AM6" i="1"/>
  <c r="AQ6" i="1" s="1"/>
  <c r="Y6" i="1"/>
  <c r="AC6" i="1" s="1"/>
  <c r="K6" i="1"/>
  <c r="O6" i="1" s="1"/>
  <c r="C9" i="1" l="1"/>
  <c r="C10" i="1" s="1"/>
  <c r="Q12" i="1"/>
  <c r="Q13" i="1" s="1"/>
  <c r="Q14" i="1" s="1"/>
  <c r="Q15" i="1" s="1"/>
  <c r="Q16" i="1" s="1"/>
  <c r="Q17" i="1" s="1"/>
  <c r="Q18" i="1" s="1"/>
  <c r="AZ9" i="1"/>
  <c r="AZ10" i="1" s="1"/>
  <c r="BA8" i="1"/>
  <c r="BE8" i="1" s="1"/>
  <c r="BA7" i="1"/>
  <c r="BE7" i="1" s="1"/>
  <c r="AS9" i="1"/>
  <c r="AT8" i="1"/>
  <c r="AX8" i="1" s="1"/>
  <c r="AT7" i="1"/>
  <c r="AX7" i="1" s="1"/>
  <c r="AL8" i="1"/>
  <c r="X8" i="1"/>
  <c r="J8" i="1"/>
  <c r="BB12" i="1"/>
  <c r="BB13" i="1" s="1"/>
  <c r="BB14" i="1" s="1"/>
  <c r="BB15" i="1" s="1"/>
  <c r="BB16" i="1" s="1"/>
  <c r="BB17" i="1" s="1"/>
  <c r="AQ7" i="1"/>
  <c r="AC7" i="1"/>
  <c r="O7" i="1"/>
  <c r="B19" i="3"/>
  <c r="B20" i="3" s="1"/>
  <c r="B21" i="3" s="1"/>
  <c r="B22" i="3" s="1"/>
  <c r="B23" i="3" s="1"/>
  <c r="B9" i="3"/>
  <c r="B10" i="3" s="1"/>
  <c r="B11" i="3" s="1"/>
  <c r="B12" i="3" s="1"/>
  <c r="B13" i="3" s="1"/>
  <c r="B14" i="3" s="1"/>
  <c r="B15" i="3" s="1"/>
  <c r="B16" i="3" s="1"/>
  <c r="B17" i="3" s="1"/>
  <c r="B18" i="3" s="1"/>
  <c r="AF18" i="1"/>
  <c r="AJ18" i="1" s="1"/>
  <c r="AF17" i="1"/>
  <c r="AJ17" i="1" s="1"/>
  <c r="AF16" i="1"/>
  <c r="AJ16" i="1" s="1"/>
  <c r="AF15" i="1"/>
  <c r="AJ15" i="1" s="1"/>
  <c r="AF14" i="1"/>
  <c r="AJ14" i="1" s="1"/>
  <c r="AF13" i="1"/>
  <c r="AJ13" i="1" s="1"/>
  <c r="AF12" i="1"/>
  <c r="AJ12" i="1" s="1"/>
  <c r="AF11" i="1"/>
  <c r="AJ11" i="1" s="1"/>
  <c r="AF10" i="1"/>
  <c r="AJ10" i="1" s="1"/>
  <c r="AF9" i="1"/>
  <c r="AJ9" i="1" s="1"/>
  <c r="AF8" i="1"/>
  <c r="AJ8" i="1" s="1"/>
  <c r="AF7" i="1"/>
  <c r="AJ7" i="1" s="1"/>
  <c r="AF6" i="1"/>
  <c r="AJ6" i="1" s="1"/>
  <c r="R18" i="1"/>
  <c r="V18" i="1" s="1"/>
  <c r="R17" i="1"/>
  <c r="V17" i="1" s="1"/>
  <c r="R16" i="1"/>
  <c r="V16" i="1" s="1"/>
  <c r="R15" i="1"/>
  <c r="V15" i="1" s="1"/>
  <c r="R14" i="1"/>
  <c r="V14" i="1" s="1"/>
  <c r="R13" i="1"/>
  <c r="V13" i="1" s="1"/>
  <c r="R11" i="1"/>
  <c r="V11" i="1" s="1"/>
  <c r="R10" i="1"/>
  <c r="V10" i="1" s="1"/>
  <c r="R9" i="1"/>
  <c r="V9" i="1" s="1"/>
  <c r="R8" i="1"/>
  <c r="V8" i="1" s="1"/>
  <c r="R7" i="1"/>
  <c r="V7" i="1" s="1"/>
  <c r="R6" i="1"/>
  <c r="V6" i="1" s="1"/>
  <c r="D8" i="1"/>
  <c r="H8" i="1" s="1"/>
  <c r="D7" i="1"/>
  <c r="H7" i="1" s="1"/>
  <c r="D6" i="1"/>
  <c r="H6" i="1" s="1"/>
  <c r="R12" i="1" l="1"/>
  <c r="V12" i="1" s="1"/>
  <c r="D9" i="1"/>
  <c r="H9" i="1" s="1"/>
  <c r="C11" i="1"/>
  <c r="D10" i="1"/>
  <c r="H10" i="1" s="1"/>
  <c r="BA9" i="1"/>
  <c r="BE9" i="1" s="1"/>
  <c r="AT9" i="1"/>
  <c r="AX9" i="1" s="1"/>
  <c r="AS10" i="1"/>
  <c r="AM8" i="1"/>
  <c r="AQ8" i="1" s="1"/>
  <c r="AL9" i="1"/>
  <c r="Y8" i="1"/>
  <c r="AC8" i="1" s="1"/>
  <c r="X9" i="1"/>
  <c r="K8" i="1"/>
  <c r="O8" i="1" s="1"/>
  <c r="J9" i="1"/>
  <c r="BB18" i="1"/>
  <c r="BG6" i="1"/>
  <c r="BH6" i="1" s="1"/>
  <c r="BH18" i="1" s="1"/>
  <c r="BH7" i="1" s="1"/>
  <c r="BH8" i="1" s="1"/>
  <c r="BH9" i="1" s="1"/>
  <c r="BH10" i="1" s="1"/>
  <c r="BH11" i="1" s="1"/>
  <c r="BH12" i="1" s="1"/>
  <c r="BH13" i="1" s="1"/>
  <c r="BH14" i="1" s="1"/>
  <c r="BH15" i="1" s="1"/>
  <c r="BH16" i="1" s="1"/>
  <c r="BH17" i="1" s="1"/>
  <c r="BG7" i="1"/>
  <c r="B3" i="3"/>
  <c r="B4" i="3" s="1"/>
  <c r="B5" i="3" s="1"/>
  <c r="B6" i="3" s="1"/>
  <c r="B7" i="3" s="1"/>
  <c r="B8" i="3" s="1"/>
  <c r="C12" i="1" l="1"/>
  <c r="D11" i="1"/>
  <c r="H11" i="1" s="1"/>
  <c r="BG8" i="1"/>
  <c r="AZ11" i="1"/>
  <c r="BA10" i="1"/>
  <c r="BE10" i="1" s="1"/>
  <c r="AS11" i="1"/>
  <c r="AT10" i="1"/>
  <c r="AX10" i="1" s="1"/>
  <c r="AM9" i="1"/>
  <c r="AQ9" i="1" s="1"/>
  <c r="AL10" i="1"/>
  <c r="X10" i="1"/>
  <c r="Y9" i="1"/>
  <c r="AC9" i="1" s="1"/>
  <c r="K9" i="1"/>
  <c r="O9" i="1" s="1"/>
  <c r="J10" i="1"/>
  <c r="C13" i="1" l="1"/>
  <c r="D12" i="1"/>
  <c r="H12" i="1" s="1"/>
  <c r="AZ12" i="1"/>
  <c r="BA11" i="1"/>
  <c r="BE11" i="1" s="1"/>
  <c r="AT11" i="1"/>
  <c r="AX11" i="1" s="1"/>
  <c r="AS12" i="1"/>
  <c r="AL11" i="1"/>
  <c r="AM10" i="1"/>
  <c r="AQ10" i="1" s="1"/>
  <c r="BG9" i="1"/>
  <c r="Y10" i="1"/>
  <c r="AC10" i="1" s="1"/>
  <c r="X11" i="1"/>
  <c r="K10" i="1"/>
  <c r="O10" i="1" s="1"/>
  <c r="J11" i="1"/>
  <c r="BG10" i="1" l="1"/>
  <c r="C14" i="1"/>
  <c r="D13" i="1"/>
  <c r="H13" i="1" s="1"/>
  <c r="AZ13" i="1"/>
  <c r="BA12" i="1"/>
  <c r="BE12" i="1" s="1"/>
  <c r="AS13" i="1"/>
  <c r="AT12" i="1"/>
  <c r="AX12" i="1" s="1"/>
  <c r="AL12" i="1"/>
  <c r="AM11" i="1"/>
  <c r="AQ11" i="1" s="1"/>
  <c r="X12" i="1"/>
  <c r="Y11" i="1"/>
  <c r="AC11" i="1" s="1"/>
  <c r="K11" i="1"/>
  <c r="O11" i="1" s="1"/>
  <c r="J12" i="1"/>
  <c r="C15" i="1" l="1"/>
  <c r="D14" i="1"/>
  <c r="H14" i="1" s="1"/>
  <c r="BG11" i="1"/>
  <c r="AZ14" i="1"/>
  <c r="BA13" i="1"/>
  <c r="BE13" i="1" s="1"/>
  <c r="AS14" i="1"/>
  <c r="AT13" i="1"/>
  <c r="AX13" i="1" s="1"/>
  <c r="AL13" i="1"/>
  <c r="AM12" i="1"/>
  <c r="AQ12" i="1" s="1"/>
  <c r="Y12" i="1"/>
  <c r="AC12" i="1" s="1"/>
  <c r="X13" i="1"/>
  <c r="K12" i="1"/>
  <c r="O12" i="1" s="1"/>
  <c r="J13" i="1"/>
  <c r="C16" i="1" l="1"/>
  <c r="D15" i="1"/>
  <c r="H15" i="1" s="1"/>
  <c r="BG12" i="1"/>
  <c r="AZ15" i="1"/>
  <c r="BA14" i="1"/>
  <c r="BE14" i="1" s="1"/>
  <c r="AS15" i="1"/>
  <c r="AT14" i="1"/>
  <c r="AX14" i="1" s="1"/>
  <c r="AM13" i="1"/>
  <c r="AQ13" i="1" s="1"/>
  <c r="AL14" i="1"/>
  <c r="Y13" i="1"/>
  <c r="AC13" i="1" s="1"/>
  <c r="X14" i="1"/>
  <c r="K13" i="1"/>
  <c r="O13" i="1" s="1"/>
  <c r="J14" i="1"/>
  <c r="C17" i="1" l="1"/>
  <c r="D16" i="1"/>
  <c r="H16" i="1" s="1"/>
  <c r="BG13" i="1"/>
  <c r="AZ16" i="1"/>
  <c r="BA15" i="1"/>
  <c r="BE15" i="1" s="1"/>
  <c r="AT15" i="1"/>
  <c r="AX15" i="1" s="1"/>
  <c r="AS16" i="1"/>
  <c r="AL15" i="1"/>
  <c r="AM14" i="1"/>
  <c r="AQ14" i="1" s="1"/>
  <c r="Y14" i="1"/>
  <c r="AC14" i="1" s="1"/>
  <c r="X15" i="1"/>
  <c r="K14" i="1"/>
  <c r="O14" i="1" s="1"/>
  <c r="J15" i="1"/>
  <c r="C18" i="1" l="1"/>
  <c r="D18" i="1" s="1"/>
  <c r="H18" i="1" s="1"/>
  <c r="D17" i="1"/>
  <c r="H17" i="1" s="1"/>
  <c r="AZ17" i="1"/>
  <c r="BA16" i="1"/>
  <c r="BE16" i="1" s="1"/>
  <c r="AS17" i="1"/>
  <c r="AT16" i="1"/>
  <c r="AX16" i="1" s="1"/>
  <c r="BG14" i="1"/>
  <c r="AL16" i="1"/>
  <c r="AM15" i="1"/>
  <c r="AQ15" i="1" s="1"/>
  <c r="X16" i="1"/>
  <c r="Y15" i="1"/>
  <c r="AC15" i="1" s="1"/>
  <c r="K15" i="1"/>
  <c r="O15" i="1" s="1"/>
  <c r="J16" i="1"/>
  <c r="BG15" i="1" l="1"/>
  <c r="AZ18" i="1"/>
  <c r="BA18" i="1" s="1"/>
  <c r="BE18" i="1" s="1"/>
  <c r="BA17" i="1"/>
  <c r="BE17" i="1" s="1"/>
  <c r="AS18" i="1"/>
  <c r="AT18" i="1" s="1"/>
  <c r="AX18" i="1" s="1"/>
  <c r="AT17" i="1"/>
  <c r="AX17" i="1" s="1"/>
  <c r="AM16" i="1"/>
  <c r="AQ16" i="1" s="1"/>
  <c r="AL17" i="1"/>
  <c r="Y16" i="1"/>
  <c r="AC16" i="1" s="1"/>
  <c r="X17" i="1"/>
  <c r="J17" i="1"/>
  <c r="K16" i="1"/>
  <c r="O16" i="1" s="1"/>
  <c r="BG16" i="1" l="1"/>
  <c r="AL18" i="1"/>
  <c r="AM18" i="1" s="1"/>
  <c r="AQ18" i="1" s="1"/>
  <c r="AM17" i="1"/>
  <c r="AQ17" i="1" s="1"/>
  <c r="X18" i="1"/>
  <c r="Y18" i="1" s="1"/>
  <c r="AC18" i="1" s="1"/>
  <c r="Y17" i="1"/>
  <c r="AC17" i="1" s="1"/>
  <c r="J18" i="1"/>
  <c r="K18" i="1" s="1"/>
  <c r="O18" i="1" s="1"/>
  <c r="K17" i="1"/>
  <c r="O17" i="1" s="1"/>
  <c r="BG18" i="1" l="1"/>
  <c r="BG17" i="1"/>
</calcChain>
</file>

<file path=xl/sharedStrings.xml><?xml version="1.0" encoding="utf-8"?>
<sst xmlns="http://schemas.openxmlformats.org/spreadsheetml/2006/main" count="108" uniqueCount="56">
  <si>
    <t>Jahr</t>
  </si>
  <si>
    <t>Maßnahmentabelle zur Klimazielerreichung (Reduktion um 80% bis 2035)</t>
  </si>
  <si>
    <t>Kirche</t>
  </si>
  <si>
    <t>Wärme</t>
  </si>
  <si>
    <t>Strom</t>
  </si>
  <si>
    <t>Gemeindehaus</t>
  </si>
  <si>
    <t>Erdgas</t>
  </si>
  <si>
    <t>Heizöl</t>
  </si>
  <si>
    <t>Peletts</t>
  </si>
  <si>
    <t>Holzhackschnitzel</t>
  </si>
  <si>
    <t>Bundesmix 2023</t>
  </si>
  <si>
    <t>Bundesmix 2024</t>
  </si>
  <si>
    <t>Bundesmix 2025</t>
  </si>
  <si>
    <t>Bundesmix 2026</t>
  </si>
  <si>
    <t>Bundesmix 2027</t>
  </si>
  <si>
    <t>Bundesmix 2028</t>
  </si>
  <si>
    <t>Bundesmix 2029</t>
  </si>
  <si>
    <t>Bundesmix 2030</t>
  </si>
  <si>
    <t>Bundesmix 2031</t>
  </si>
  <si>
    <t>Bundesmix 2032</t>
  </si>
  <si>
    <t>Bundesmix 2033</t>
  </si>
  <si>
    <t>Bundesmix 2034</t>
  </si>
  <si>
    <t>Bundesmix 2035</t>
  </si>
  <si>
    <t>PV-Strom</t>
  </si>
  <si>
    <t>g CO2/ kWh</t>
  </si>
  <si>
    <t>Äquivalente wurden dem Grünen Datenkonto entnommen, bzw. bei dem Bundesmix Strom aus den Klimazielen der Bundesregierung hochgerechnet.</t>
  </si>
  <si>
    <t>Verbrauch</t>
  </si>
  <si>
    <t>CO2 [kg]</t>
  </si>
  <si>
    <t>Pfarrhaus</t>
  </si>
  <si>
    <t>Maßnahmen mit kalk. Reduktionen</t>
  </si>
  <si>
    <t>Wärmepumpe (Verbrauch bei Strom eintragen)</t>
  </si>
  <si>
    <t>Wärmeart</t>
  </si>
  <si>
    <t>PV-Strom verbrauch</t>
  </si>
  <si>
    <t>Strom-verbrauch</t>
  </si>
  <si>
    <t>Äqui-valent</t>
  </si>
  <si>
    <t>Flüssiggas/LPG</t>
  </si>
  <si>
    <t>lt. Grünem Datenkonto</t>
  </si>
  <si>
    <t>Neutralität https://www.bundesregierung.de/breg-de/schwerpunkte/klimaschutz/klimaschutzgesetz-2021-1913672</t>
  </si>
  <si>
    <t>65% Reduktion ggü. 1990</t>
  </si>
  <si>
    <t>88% Reduktion ggü. 1990</t>
  </si>
  <si>
    <t>CO2 Äquivalent</t>
  </si>
  <si>
    <t>Bemerkung</t>
  </si>
  <si>
    <t>Basisjahr</t>
  </si>
  <si>
    <t xml:space="preserve">Kirchengemeinde: </t>
  </si>
  <si>
    <t>Kapelle</t>
  </si>
  <si>
    <t>Gemeindehaus 2</t>
  </si>
  <si>
    <t>Pfarrhaus 2</t>
  </si>
  <si>
    <t>Pfarrhaus 3</t>
  </si>
  <si>
    <t>Sonstiges Gebäude</t>
  </si>
  <si>
    <t>Summe CO2 [kg]</t>
  </si>
  <si>
    <t>Sollwert CO2 [kg]</t>
  </si>
  <si>
    <t>Verbrauchsangaben in kWh</t>
  </si>
  <si>
    <t>Rev 03: Äquivalente angepasst durch die Tabelle der Fachstelle Umwelt- und Klimaschutz der EKD in der Fassung vom Juni 2025</t>
  </si>
  <si>
    <t>Rev 04: Äquivalente angepasst durch die Tabelle der Fachstelle Umwelt- und Klimaschutz der EKD in der Fassung vom 27.06.2025</t>
  </si>
  <si>
    <t>Nahwärme Biogas</t>
  </si>
  <si>
    <t>Nahwärme Holzh.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</si>
</sst>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" xfId="0" applyFon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5" xfId="0" applyFill="1" applyBorder="1"/>
    <xf numFmtId="0" fontId="0" fillId="6" borderId="7" xfId="0" applyFill="1" applyBorder="1"/>
    <xf numFmtId="1" fontId="0" fillId="4" borderId="6" xfId="0" applyNumberFormat="1" applyFill="1" applyBorder="1" applyAlignment="1">
      <alignment horizontal="center"/>
    </xf>
    <xf numFmtId="1" fontId="0" fillId="4" borderId="9" xfId="0" applyNumberFormat="1" applyFill="1" applyBorder="1" applyAlignment="1">
      <alignment horizontal="center"/>
    </xf>
    <xf numFmtId="1" fontId="1" fillId="7" borderId="13" xfId="0" applyNumberFormat="1" applyFont="1" applyFill="1" applyBorder="1" applyAlignment="1">
      <alignment horizontal="center"/>
    </xf>
    <xf numFmtId="1" fontId="1" fillId="7" borderId="16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4" borderId="14" xfId="0" applyFont="1" applyFill="1" applyBorder="1" applyAlignment="1">
      <alignment horizontal="center" wrapText="1"/>
    </xf>
    <xf numFmtId="0" fontId="1" fillId="7" borderId="14" xfId="0" applyFont="1" applyFill="1" applyBorder="1" applyAlignment="1">
      <alignment horizontal="center" wrapText="1"/>
    </xf>
    <xf numFmtId="0" fontId="1" fillId="7" borderId="15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1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0" fillId="0" borderId="19" xfId="0" applyNumberForma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4" borderId="20" xfId="0" applyFont="1" applyFill="1" applyBorder="1" applyAlignment="1">
      <alignment horizontal="center" wrapText="1"/>
    </xf>
    <xf numFmtId="1" fontId="1" fillId="4" borderId="21" xfId="0" applyNumberFormat="1" applyFont="1" applyFill="1" applyBorder="1" applyAlignment="1">
      <alignment horizontal="center"/>
    </xf>
    <xf numFmtId="1" fontId="1" fillId="4" borderId="22" xfId="0" applyNumberFormat="1" applyFont="1" applyFill="1" applyBorder="1" applyAlignment="1">
      <alignment horizontal="center"/>
    </xf>
    <xf numFmtId="1" fontId="1" fillId="4" borderId="16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Berechnung!$BG$4</c:f>
              <c:strCache>
                <c:ptCount val="1"/>
                <c:pt idx="0">
                  <c:v>Summe CO2 [kg]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Berechnung!$A$6:$A$18</c:f>
              <c:numCache>
                <c:formatCode>General</c:formatCode>
                <c:ptCount val="1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</c:numCache>
            </c:numRef>
          </c:cat>
          <c:val>
            <c:numRef>
              <c:f>Berechnung!$BG$6:$BG$18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8-41F4-9C65-8E7FFD174361}"/>
            </c:ext>
          </c:extLst>
        </c:ser>
        <c:ser>
          <c:idx val="1"/>
          <c:order val="1"/>
          <c:tx>
            <c:strRef>
              <c:f>Berechnung!$BH$4</c:f>
              <c:strCache>
                <c:ptCount val="1"/>
                <c:pt idx="0">
                  <c:v>Sollwert CO2 [kg]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Berechnung!$A$6:$A$18</c:f>
              <c:numCache>
                <c:formatCode>General</c:formatCode>
                <c:ptCount val="1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</c:numCache>
            </c:numRef>
          </c:cat>
          <c:val>
            <c:numRef>
              <c:f>Berechnung!$BH$6:$BH$18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78-41F4-9C65-8E7FFD1743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7410496"/>
        <c:axId val="307663184"/>
      </c:barChart>
      <c:catAx>
        <c:axId val="307410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7663184"/>
        <c:crosses val="autoZero"/>
        <c:auto val="1"/>
        <c:lblAlgn val="ctr"/>
        <c:lblOffset val="100"/>
        <c:noMultiLvlLbl val="0"/>
      </c:catAx>
      <c:valAx>
        <c:axId val="30766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CO2 [kg]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741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204772055426777"/>
          <c:y val="6.2622808243644093E-2"/>
          <c:w val="8.1838471848477506E-2"/>
          <c:h val="0.133137026510739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429536</xdr:colOff>
      <xdr:row>24</xdr:row>
      <xdr:rowOff>114300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CCB4A2D5-880A-6075-698A-CAADBDE5A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25536" cy="468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190499</xdr:rowOff>
    </xdr:from>
    <xdr:to>
      <xdr:col>7</xdr:col>
      <xdr:colOff>709083</xdr:colOff>
      <xdr:row>39</xdr:row>
      <xdr:rowOff>52916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8F19B43D-5FED-421B-93F4-B22388EE4D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49530</xdr:rowOff>
    </xdr:from>
    <xdr:to>
      <xdr:col>9</xdr:col>
      <xdr:colOff>236220</xdr:colOff>
      <xdr:row>19</xdr:row>
      <xdr:rowOff>160561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9A18007-26CC-455D-9FBB-D6EFE9249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49530"/>
          <a:ext cx="4741545" cy="3730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B09C-5400-4D52-8BD6-3BF8402441A3}">
  <dimension ref="A1"/>
  <sheetViews>
    <sheetView tabSelected="1" workbookViewId="0"/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D58E-2184-4A2B-B853-509A7CEDA608}">
  <dimension ref="A1:BH18"/>
  <sheetViews>
    <sheetView zoomScale="90" zoomScaleNormal="90" workbookViewId="0">
      <selection sqref="A1:H1"/>
    </sheetView>
  </sheetViews>
  <sheetFormatPr baseColWidth="10" defaultRowHeight="15" outlineLevelCol="1" x14ac:dyDescent="0.25"/>
  <cols>
    <col min="1" max="1" width="5.5703125" customWidth="1"/>
    <col min="2" max="2" width="50.140625" customWidth="1"/>
    <col min="3" max="3" width="14.28515625" customWidth="1"/>
    <col min="4" max="4" width="6.42578125" style="2" customWidth="1"/>
    <col min="5" max="8" width="11.42578125" style="2"/>
    <col min="9" max="9" width="2.5703125" style="57" customWidth="1"/>
    <col min="10" max="10" width="14.28515625" hidden="1" customWidth="1" outlineLevel="1"/>
    <col min="11" max="11" width="6.42578125" style="2" hidden="1" customWidth="1" outlineLevel="1"/>
    <col min="12" max="15" width="11.5703125" style="2" hidden="1" customWidth="1" outlineLevel="1"/>
    <col min="16" max="16" width="2.85546875" style="57" customWidth="1" collapsed="1"/>
    <col min="17" max="17" width="14.28515625" customWidth="1"/>
    <col min="18" max="18" width="6.42578125" style="2" customWidth="1"/>
    <col min="19" max="22" width="11.42578125" style="2"/>
    <col min="23" max="23" width="2.5703125" style="57" customWidth="1"/>
    <col min="24" max="24" width="14.28515625" hidden="1" customWidth="1" outlineLevel="1"/>
    <col min="25" max="25" width="6.42578125" style="2" hidden="1" customWidth="1" outlineLevel="1"/>
    <col min="26" max="29" width="11.5703125" style="2" hidden="1" customWidth="1" outlineLevel="1"/>
    <col min="30" max="30" width="2.5703125" style="57" customWidth="1" collapsed="1"/>
    <col min="31" max="31" width="14.28515625" customWidth="1" collapsed="1"/>
    <col min="32" max="32" width="6.42578125" style="2" customWidth="1"/>
    <col min="33" max="36" width="11.42578125" style="2"/>
    <col min="37" max="37" width="2.5703125" style="57" customWidth="1"/>
    <col min="38" max="38" width="14.28515625" hidden="1" customWidth="1" outlineLevel="1"/>
    <col min="39" max="39" width="6.42578125" style="2" hidden="1" customWidth="1" outlineLevel="1"/>
    <col min="40" max="43" width="11.5703125" style="2" hidden="1" customWidth="1" outlineLevel="1"/>
    <col min="44" max="44" width="2.5703125" style="57" customWidth="1" collapsed="1"/>
    <col min="45" max="45" width="14.28515625" hidden="1" customWidth="1" outlineLevel="1" collapsed="1"/>
    <col min="46" max="46" width="6.42578125" style="2" hidden="1" customWidth="1" outlineLevel="1"/>
    <col min="47" max="50" width="11.5703125" style="2" hidden="1" customWidth="1" outlineLevel="1"/>
    <col min="51" max="51" width="2.5703125" style="57" customWidth="1" collapsed="1"/>
    <col min="52" max="52" width="14.28515625" hidden="1" customWidth="1" outlineLevel="1"/>
    <col min="53" max="53" width="6.42578125" style="2" hidden="1" customWidth="1" outlineLevel="1"/>
    <col min="54" max="57" width="11.5703125" style="2" hidden="1" customWidth="1" outlineLevel="1"/>
    <col min="58" max="58" width="2.5703125" style="57" customWidth="1" collapsed="1"/>
    <col min="59" max="59" width="11.42578125" style="2"/>
  </cols>
  <sheetData>
    <row r="1" spans="1:60" x14ac:dyDescent="0.25">
      <c r="A1" s="36" t="s">
        <v>1</v>
      </c>
      <c r="B1" s="36"/>
      <c r="C1" s="36"/>
      <c r="D1" s="36"/>
      <c r="E1" s="36"/>
      <c r="F1" s="36"/>
      <c r="G1" s="36"/>
      <c r="H1" s="36"/>
      <c r="I1" s="55"/>
      <c r="J1" s="17"/>
      <c r="K1" s="17"/>
      <c r="L1" s="17"/>
      <c r="M1" s="17"/>
      <c r="N1" s="17"/>
      <c r="O1" s="17"/>
      <c r="P1" s="55"/>
      <c r="W1" s="55"/>
      <c r="AD1" s="55"/>
      <c r="AK1" s="55"/>
      <c r="AR1" s="55"/>
      <c r="AY1" s="55"/>
      <c r="BF1" s="55"/>
    </row>
    <row r="2" spans="1:60" x14ac:dyDescent="0.25">
      <c r="A2" s="47" t="s">
        <v>43</v>
      </c>
      <c r="B2" s="47"/>
      <c r="C2" t="s">
        <v>51</v>
      </c>
      <c r="D2"/>
      <c r="E2"/>
      <c r="F2"/>
      <c r="G2"/>
      <c r="H2"/>
      <c r="I2" s="56"/>
      <c r="J2" s="16"/>
      <c r="K2" s="16"/>
      <c r="L2" s="16"/>
      <c r="M2" s="16"/>
      <c r="N2" s="16"/>
      <c r="O2" s="16"/>
      <c r="P2" s="56"/>
      <c r="W2" s="56"/>
      <c r="AD2" s="56"/>
      <c r="AK2" s="56"/>
      <c r="AR2" s="56"/>
      <c r="AY2" s="56"/>
      <c r="BF2" s="56"/>
    </row>
    <row r="3" spans="1:60" ht="15.75" thickBot="1" x14ac:dyDescent="0.3"/>
    <row r="4" spans="1:60" x14ac:dyDescent="0.25">
      <c r="A4" s="40" t="s">
        <v>0</v>
      </c>
      <c r="B4" s="42" t="s">
        <v>29</v>
      </c>
      <c r="C4" s="37" t="s">
        <v>2</v>
      </c>
      <c r="D4" s="38"/>
      <c r="E4" s="38"/>
      <c r="F4" s="38"/>
      <c r="G4" s="38"/>
      <c r="H4" s="39"/>
      <c r="I4" s="48"/>
      <c r="J4" s="49" t="s">
        <v>44</v>
      </c>
      <c r="K4" s="50"/>
      <c r="L4" s="50"/>
      <c r="M4" s="50"/>
      <c r="N4" s="50"/>
      <c r="O4" s="51"/>
      <c r="P4" s="48"/>
      <c r="Q4" s="49" t="s">
        <v>5</v>
      </c>
      <c r="R4" s="50"/>
      <c r="S4" s="50"/>
      <c r="T4" s="50"/>
      <c r="U4" s="50"/>
      <c r="V4" s="51"/>
      <c r="W4" s="48"/>
      <c r="X4" s="49" t="s">
        <v>45</v>
      </c>
      <c r="Y4" s="50"/>
      <c r="Z4" s="50"/>
      <c r="AA4" s="50"/>
      <c r="AB4" s="50"/>
      <c r="AC4" s="51"/>
      <c r="AD4" s="48"/>
      <c r="AE4" s="37" t="s">
        <v>28</v>
      </c>
      <c r="AF4" s="38"/>
      <c r="AG4" s="38"/>
      <c r="AH4" s="38"/>
      <c r="AI4" s="38"/>
      <c r="AJ4" s="39"/>
      <c r="AK4" s="48"/>
      <c r="AL4" s="37" t="s">
        <v>46</v>
      </c>
      <c r="AM4" s="38"/>
      <c r="AN4" s="38"/>
      <c r="AO4" s="38"/>
      <c r="AP4" s="38"/>
      <c r="AQ4" s="39"/>
      <c r="AR4" s="48"/>
      <c r="AS4" s="37" t="s">
        <v>47</v>
      </c>
      <c r="AT4" s="38"/>
      <c r="AU4" s="38"/>
      <c r="AV4" s="38"/>
      <c r="AW4" s="38"/>
      <c r="AX4" s="39"/>
      <c r="AY4" s="48"/>
      <c r="AZ4" s="37" t="s">
        <v>48</v>
      </c>
      <c r="BA4" s="38"/>
      <c r="BB4" s="38"/>
      <c r="BC4" s="38"/>
      <c r="BD4" s="38"/>
      <c r="BE4" s="39"/>
      <c r="BF4" s="48"/>
      <c r="BG4" s="44" t="s">
        <v>49</v>
      </c>
      <c r="BH4" s="45" t="s">
        <v>50</v>
      </c>
    </row>
    <row r="5" spans="1:60" ht="30.75" thickBot="1" x14ac:dyDescent="0.3">
      <c r="A5" s="41"/>
      <c r="B5" s="43"/>
      <c r="C5" s="30" t="s">
        <v>31</v>
      </c>
      <c r="D5" s="27" t="s">
        <v>34</v>
      </c>
      <c r="E5" s="28" t="s">
        <v>26</v>
      </c>
      <c r="F5" s="20" t="s">
        <v>33</v>
      </c>
      <c r="G5" s="24" t="s">
        <v>32</v>
      </c>
      <c r="H5" s="23" t="s">
        <v>27</v>
      </c>
      <c r="I5" s="52"/>
      <c r="J5" s="30" t="s">
        <v>31</v>
      </c>
      <c r="K5" s="27" t="s">
        <v>34</v>
      </c>
      <c r="L5" s="28" t="s">
        <v>26</v>
      </c>
      <c r="M5" s="20" t="s">
        <v>33</v>
      </c>
      <c r="N5" s="24" t="s">
        <v>32</v>
      </c>
      <c r="O5" s="23" t="s">
        <v>27</v>
      </c>
      <c r="P5" s="52"/>
      <c r="Q5" s="30" t="s">
        <v>31</v>
      </c>
      <c r="R5" s="27" t="s">
        <v>34</v>
      </c>
      <c r="S5" s="28" t="s">
        <v>26</v>
      </c>
      <c r="T5" s="20" t="s">
        <v>33</v>
      </c>
      <c r="U5" s="24" t="s">
        <v>32</v>
      </c>
      <c r="V5" s="23" t="s">
        <v>27</v>
      </c>
      <c r="W5" s="52"/>
      <c r="X5" s="30" t="s">
        <v>31</v>
      </c>
      <c r="Y5" s="27" t="s">
        <v>34</v>
      </c>
      <c r="Z5" s="28" t="s">
        <v>26</v>
      </c>
      <c r="AA5" s="20" t="s">
        <v>33</v>
      </c>
      <c r="AB5" s="24" t="s">
        <v>32</v>
      </c>
      <c r="AC5" s="23" t="s">
        <v>27</v>
      </c>
      <c r="AD5" s="52"/>
      <c r="AE5" s="30" t="s">
        <v>31</v>
      </c>
      <c r="AF5" s="27" t="s">
        <v>34</v>
      </c>
      <c r="AG5" s="28" t="s">
        <v>26</v>
      </c>
      <c r="AH5" s="20" t="s">
        <v>33</v>
      </c>
      <c r="AI5" s="24" t="s">
        <v>32</v>
      </c>
      <c r="AJ5" s="23" t="s">
        <v>27</v>
      </c>
      <c r="AK5" s="52"/>
      <c r="AL5" s="30" t="s">
        <v>31</v>
      </c>
      <c r="AM5" s="27" t="s">
        <v>34</v>
      </c>
      <c r="AN5" s="28" t="s">
        <v>26</v>
      </c>
      <c r="AO5" s="20" t="s">
        <v>33</v>
      </c>
      <c r="AP5" s="24" t="s">
        <v>32</v>
      </c>
      <c r="AQ5" s="23" t="s">
        <v>27</v>
      </c>
      <c r="AR5" s="52"/>
      <c r="AS5" s="30" t="s">
        <v>31</v>
      </c>
      <c r="AT5" s="27" t="s">
        <v>34</v>
      </c>
      <c r="AU5" s="28" t="s">
        <v>26</v>
      </c>
      <c r="AV5" s="20" t="s">
        <v>33</v>
      </c>
      <c r="AW5" s="24" t="s">
        <v>32</v>
      </c>
      <c r="AX5" s="23" t="s">
        <v>27</v>
      </c>
      <c r="AY5" s="52"/>
      <c r="AZ5" s="30" t="s">
        <v>31</v>
      </c>
      <c r="BA5" s="27" t="s">
        <v>34</v>
      </c>
      <c r="BB5" s="28" t="s">
        <v>26</v>
      </c>
      <c r="BC5" s="20" t="s">
        <v>33</v>
      </c>
      <c r="BD5" s="24" t="s">
        <v>32</v>
      </c>
      <c r="BE5" s="23" t="s">
        <v>27</v>
      </c>
      <c r="BF5" s="52"/>
      <c r="BG5" s="58"/>
      <c r="BH5" s="46"/>
    </row>
    <row r="6" spans="1:60" x14ac:dyDescent="0.25">
      <c r="A6" s="14">
        <v>2023</v>
      </c>
      <c r="B6" s="18" t="s">
        <v>42</v>
      </c>
      <c r="C6" s="30" t="s">
        <v>6</v>
      </c>
      <c r="D6" s="28">
        <f>IF(C6=Felder!$A$2,Felder!$B$2,IF(C6=Felder!$A$3,Felder!$B$3,IF(C6=Felder!$A$4,Felder!$B$4,IF(C6=Felder!$A$5,Felder!$B$5,IF(C6=Felder!$A$6,Felder!$B$6,IF(C6=Felder!$A$7,Felder!$B$7,IF(C6=Felder!$A$8,Felder!$B$8,IF(C6=Felder!$A$9,Felder!$B$9,0))))))))</f>
        <v>252</v>
      </c>
      <c r="E6" s="28"/>
      <c r="F6" s="21"/>
      <c r="G6" s="25"/>
      <c r="H6" s="32">
        <f>(D6*E6+F6*Felder!$B14+Berechnung!G6*Felder!$B$13)/1000</f>
        <v>0</v>
      </c>
      <c r="I6" s="53"/>
      <c r="J6" s="30" t="s">
        <v>6</v>
      </c>
      <c r="K6" s="28">
        <f>IF(J6=Felder!$A$2,Felder!$B$2,IF(J6=Felder!$A$3,Felder!$B$3,IF(J6=Felder!$A$4,Felder!$B$4,IF(J6=Felder!$A$5,Felder!$B$5,IF(J6=Felder!$A$6,Felder!$B$6,IF(J6=Felder!$A$7,Felder!$B$7,IF(J6=Felder!$A$8,Felder!$B$8,IF(J6=Felder!$A$9,Felder!$B$9,0))))))))</f>
        <v>252</v>
      </c>
      <c r="L6" s="28"/>
      <c r="M6" s="21"/>
      <c r="N6" s="25"/>
      <c r="O6" s="32">
        <f>(K6*L6+M6*Felder!$B14+Berechnung!N6*Felder!$B$13)/1000</f>
        <v>0</v>
      </c>
      <c r="P6" s="53"/>
      <c r="Q6" s="30" t="s">
        <v>6</v>
      </c>
      <c r="R6" s="28">
        <f>IF(Q6=Felder!$A$2,Felder!$B$2,IF(Q6=Felder!$A$3,Felder!$B$3,IF(Q6=Felder!$A$4,Felder!$B$4,IF(Q6=Felder!$A$5,Felder!$B$5,IF(Q6=Felder!$A$6,Felder!$B$6,IF(Q6=Felder!$A$7,Felder!$B$7,IF(Q6=Felder!$A$8,Felder!$B$8,IF(Q6=Felder!$A$9,Felder!$B$9,0))))))))</f>
        <v>252</v>
      </c>
      <c r="S6" s="28"/>
      <c r="T6" s="21"/>
      <c r="U6" s="25"/>
      <c r="V6" s="32">
        <f>(R6*S6+T6*Felder!$B14+Berechnung!U6*Felder!$B$13)/1000</f>
        <v>0</v>
      </c>
      <c r="W6" s="53"/>
      <c r="X6" s="30" t="s">
        <v>6</v>
      </c>
      <c r="Y6" s="28">
        <f>IF(X6=Felder!$A$2,Felder!$B$2,IF(X6=Felder!$A$3,Felder!$B$3,IF(X6=Felder!$A$4,Felder!$B$4,IF(X6=Felder!$A$5,Felder!$B$5,IF(X6=Felder!$A$6,Felder!$B$6,IF(X6=Felder!$A$7,Felder!$B$7,IF(X6=Felder!$A$8,Felder!$B$8,IF(X6=Felder!$A$9,Felder!$B$9,0))))))))</f>
        <v>252</v>
      </c>
      <c r="Z6" s="28"/>
      <c r="AA6" s="21"/>
      <c r="AB6" s="25"/>
      <c r="AC6" s="32">
        <f>(Y6*Z6+AA6*Felder!$B14+Berechnung!AB6*Felder!$B$13)/1000</f>
        <v>0</v>
      </c>
      <c r="AD6" s="53"/>
      <c r="AE6" s="30" t="s">
        <v>6</v>
      </c>
      <c r="AF6" s="28">
        <f>IF(AE6=Felder!$A$2,Felder!$B$2,IF(AE6=Felder!$A$3,Felder!$B$3,IF(AE6=Felder!$A$4,Felder!$B$4,IF(AE6=Felder!$A$5,Felder!$B$5,IF(AE6=Felder!$A$6,Felder!$B$6,IF(AE6=Felder!$A$7,Felder!$B$7,IF(AE6=Felder!$A$8,Felder!$B$8,IF(AE6=Felder!$A$9,Felder!$B$9,0))))))))</f>
        <v>252</v>
      </c>
      <c r="AG6" s="28"/>
      <c r="AH6" s="21"/>
      <c r="AI6" s="25"/>
      <c r="AJ6" s="32">
        <f>(AF6*AG6+AH6*Felder!$B14+Berechnung!AI6*Felder!$B$13)/1000</f>
        <v>0</v>
      </c>
      <c r="AK6" s="53"/>
      <c r="AL6" s="30" t="s">
        <v>6</v>
      </c>
      <c r="AM6" s="28">
        <f>IF(AL6=Felder!$A$2,Felder!$B$2,IF(AL6=Felder!$A$3,Felder!$B$3,IF(AL6=Felder!$A$4,Felder!$B$4,IF(AL6=Felder!$A$5,Felder!$B$5,IF(AL6=Felder!$A$6,Felder!$B$6,IF(AL6=Felder!$A$7,Felder!$B$7,IF(AL6=Felder!$A$8,Felder!$B$8,IF(AL6=Felder!$A$9,Felder!$B$9,0))))))))</f>
        <v>252</v>
      </c>
      <c r="AN6" s="28"/>
      <c r="AO6" s="21"/>
      <c r="AP6" s="25"/>
      <c r="AQ6" s="32">
        <f>(AM6*AN6+AO6*Felder!$B14+Berechnung!AP6*Felder!$B$13)/1000</f>
        <v>0</v>
      </c>
      <c r="AR6" s="53"/>
      <c r="AS6" s="30" t="s">
        <v>6</v>
      </c>
      <c r="AT6" s="28">
        <f>IF(AS6=Felder!$A$2,Felder!$B$2,IF(AS6=Felder!$A$3,Felder!$B$3,IF(AS6=Felder!$A$4,Felder!$B$4,IF(AS6=Felder!$A$5,Felder!$B$5,IF(AS6=Felder!$A$6,Felder!$B$6,IF(AS6=Felder!$A$7,Felder!$B$7,IF(AS6=Felder!$A$8,Felder!$B$8,IF(AS6=Felder!$A$9,Felder!$B$9,0))))))))</f>
        <v>252</v>
      </c>
      <c r="AU6" s="28"/>
      <c r="AV6" s="21"/>
      <c r="AW6" s="25"/>
      <c r="AX6" s="32">
        <f>(AT6*AU6+AV6*Felder!$B14+Berechnung!AW6*Felder!$B$13)/1000</f>
        <v>0</v>
      </c>
      <c r="AY6" s="53"/>
      <c r="AZ6" s="30" t="s">
        <v>6</v>
      </c>
      <c r="BA6" s="28">
        <f>IF(AZ6=Felder!$A$2,Felder!$B$2,IF(AZ6=Felder!$A$3,Felder!$B$3,IF(AZ6=Felder!$A$4,Felder!$B$4,IF(AZ6=Felder!$A$5,Felder!$B$5,IF(AZ6=Felder!$A$6,Felder!$B$6,IF(AZ6=Felder!$A$7,Felder!$B$7,IF(AZ6=Felder!$A$8,Felder!$B$8,IF(AZ6=Felder!$A$9,Felder!$B$9,0))))))))</f>
        <v>252</v>
      </c>
      <c r="BB6" s="28"/>
      <c r="BC6" s="21"/>
      <c r="BD6" s="25"/>
      <c r="BE6" s="32">
        <f>(BA6*BB6+BC6*Felder!$B14+Berechnung!BD6*Felder!$B$13)/1000</f>
        <v>0</v>
      </c>
      <c r="BF6" s="53"/>
      <c r="BG6" s="59">
        <f>H6+O6+V6+AC6+AJ6+AQ6+AX6+BE6</f>
        <v>0</v>
      </c>
      <c r="BH6" s="34">
        <f>BG6</f>
        <v>0</v>
      </c>
    </row>
    <row r="7" spans="1:60" x14ac:dyDescent="0.25">
      <c r="A7" s="14">
        <v>2024</v>
      </c>
      <c r="B7" s="18"/>
      <c r="C7" s="30" t="str">
        <f>C6</f>
        <v>Erdgas</v>
      </c>
      <c r="D7" s="28">
        <f>IF(C7=Felder!$A$2,Felder!$B$2,IF(C7=Felder!$A$3,Felder!$B$3,IF(C7=Felder!$A$4,Felder!$B$4,IF(C7=Felder!$A$5,Felder!$B$5,IF(C7=Felder!$A$6,Felder!$B$6,IF(C7=Felder!$A$7,Felder!$B$7,IF(C7=Felder!$A$8,Felder!$B$8,IF(C7=Felder!$A$9,Felder!$B$9,0))))))))</f>
        <v>252</v>
      </c>
      <c r="E7" s="28">
        <f>E6</f>
        <v>0</v>
      </c>
      <c r="F7" s="21">
        <f>F6</f>
        <v>0</v>
      </c>
      <c r="G7" s="25">
        <f>G6</f>
        <v>0</v>
      </c>
      <c r="H7" s="32">
        <f>(D7*E7+F7*Felder!$B15+Berechnung!G7*Felder!$B$13)/1000</f>
        <v>0</v>
      </c>
      <c r="I7" s="53"/>
      <c r="J7" s="30" t="str">
        <f>J6</f>
        <v>Erdgas</v>
      </c>
      <c r="K7" s="28">
        <f>IF(J7=Felder!$A$2,Felder!$B$2,IF(J7=Felder!$A$3,Felder!$B$3,IF(J7=Felder!$A$4,Felder!$B$4,IF(J7=Felder!$A$5,Felder!$B$5,IF(J7=Felder!$A$6,Felder!$B$6,IF(J7=Felder!$A$7,Felder!$B$7,IF(J7=Felder!$A$8,Felder!$B$8,IF(J7=Felder!$A$9,Felder!$B$9,0))))))))</f>
        <v>252</v>
      </c>
      <c r="L7" s="28">
        <f t="shared" ref="L7:L18" si="0">L6</f>
        <v>0</v>
      </c>
      <c r="M7" s="21">
        <f t="shared" ref="M7:M18" si="1">M6</f>
        <v>0</v>
      </c>
      <c r="N7" s="25">
        <f t="shared" ref="N7:N18" si="2">N6</f>
        <v>0</v>
      </c>
      <c r="O7" s="32">
        <f>(K7*L7+M7*Felder!$B15+Berechnung!N7*Felder!$B$13)/1000</f>
        <v>0</v>
      </c>
      <c r="P7" s="53"/>
      <c r="Q7" s="30" t="str">
        <f>Q6</f>
        <v>Erdgas</v>
      </c>
      <c r="R7" s="28">
        <f>IF(Q7=Felder!$A$2,Felder!$B$2,IF(Q7=Felder!$A$3,Felder!$B$3,IF(Q7=Felder!$A$4,Felder!$B$4,IF(Q7=Felder!$A$5,Felder!$B$5,IF(Q7=Felder!$A$6,Felder!$B$6,IF(Q7=Felder!$A$7,Felder!$B$7,IF(Q7=Felder!$A$8,Felder!$B$8,IF(Q7=Felder!$A$9,Felder!$B$9,0))))))))</f>
        <v>252</v>
      </c>
      <c r="S7" s="28">
        <f>S6</f>
        <v>0</v>
      </c>
      <c r="T7" s="21">
        <f t="shared" ref="T7:U7" si="3">T6</f>
        <v>0</v>
      </c>
      <c r="U7" s="25">
        <f t="shared" si="3"/>
        <v>0</v>
      </c>
      <c r="V7" s="32">
        <f>(R7*S7+T7*Felder!$B15+Berechnung!U7*Felder!$B$13)/1000</f>
        <v>0</v>
      </c>
      <c r="W7" s="53"/>
      <c r="X7" s="30" t="str">
        <f>X6</f>
        <v>Erdgas</v>
      </c>
      <c r="Y7" s="28">
        <f>IF(X7=Felder!$A$2,Felder!$B$2,IF(X7=Felder!$A$3,Felder!$B$3,IF(X7=Felder!$A$4,Felder!$B$4,IF(X7=Felder!$A$5,Felder!$B$5,IF(X7=Felder!$A$6,Felder!$B$6,IF(X7=Felder!$A$7,Felder!$B$7,IF(X7=Felder!$A$8,Felder!$B$8,IF(X7=Felder!$A$9,Felder!$B$9,0))))))))</f>
        <v>252</v>
      </c>
      <c r="Z7" s="28">
        <f>Z6</f>
        <v>0</v>
      </c>
      <c r="AA7" s="21">
        <f t="shared" ref="AA7:AA18" si="4">AA6</f>
        <v>0</v>
      </c>
      <c r="AB7" s="25">
        <f t="shared" ref="AB7:AB18" si="5">AB6</f>
        <v>0</v>
      </c>
      <c r="AC7" s="32">
        <f>(Y7*Z7+AA7*Felder!$B15+Berechnung!AB7*Felder!$B$13)/1000</f>
        <v>0</v>
      </c>
      <c r="AD7" s="53"/>
      <c r="AE7" s="30" t="str">
        <f>AE6</f>
        <v>Erdgas</v>
      </c>
      <c r="AF7" s="28">
        <f>IF(AE7=Felder!$A$2,Felder!$B$2,IF(AE7=Felder!$A$3,Felder!$B$3,IF(AE7=Felder!$A$4,Felder!$B$4,IF(AE7=Felder!$A$5,Felder!$B$5,IF(AE7=Felder!$A$6,Felder!$B$6,IF(AE7=Felder!$A$7,Felder!$B$7,IF(AE7=Felder!$A$8,Felder!$B$8,IF(AE7=Felder!$A$9,Felder!$B$9,0))))))))</f>
        <v>252</v>
      </c>
      <c r="AG7" s="28">
        <f t="shared" ref="AG7:AG18" si="6">AG6</f>
        <v>0</v>
      </c>
      <c r="AH7" s="21">
        <f t="shared" ref="AH7:AH18" si="7">AH6</f>
        <v>0</v>
      </c>
      <c r="AI7" s="25">
        <f t="shared" ref="AI7:AI18" si="8">AI6</f>
        <v>0</v>
      </c>
      <c r="AJ7" s="32">
        <f>(AF7*AG7+AH7*Felder!$B15+Berechnung!AI7*Felder!$B$13)/1000</f>
        <v>0</v>
      </c>
      <c r="AK7" s="53"/>
      <c r="AL7" s="30" t="str">
        <f>AL6</f>
        <v>Erdgas</v>
      </c>
      <c r="AM7" s="28">
        <f>IF(AL7=Felder!$A$2,Felder!$B$2,IF(AL7=Felder!$A$3,Felder!$B$3,IF(AL7=Felder!$A$4,Felder!$B$4,IF(AL7=Felder!$A$5,Felder!$B$5,IF(AL7=Felder!$A$6,Felder!$B$6,IF(AL7=Felder!$A$7,Felder!$B$7,IF(AL7=Felder!$A$8,Felder!$B$8,IF(AL7=Felder!$A$9,Felder!$B$9,0))))))))</f>
        <v>252</v>
      </c>
      <c r="AN7" s="28">
        <f t="shared" ref="AN7:AN18" si="9">AN6</f>
        <v>0</v>
      </c>
      <c r="AO7" s="21">
        <f t="shared" ref="AO7:AO18" si="10">AO6</f>
        <v>0</v>
      </c>
      <c r="AP7" s="25">
        <f t="shared" ref="AP7:AP18" si="11">AP6</f>
        <v>0</v>
      </c>
      <c r="AQ7" s="32">
        <f>(AM7*AN7+AO7*Felder!$B15+Berechnung!AP7*Felder!$B$13)/1000</f>
        <v>0</v>
      </c>
      <c r="AR7" s="53"/>
      <c r="AS7" s="30" t="str">
        <f>AS6</f>
        <v>Erdgas</v>
      </c>
      <c r="AT7" s="28">
        <f>IF(AS7=Felder!$A$2,Felder!$B$2,IF(AS7=Felder!$A$3,Felder!$B$3,IF(AS7=Felder!$A$4,Felder!$B$4,IF(AS7=Felder!$A$5,Felder!$B$5,IF(AS7=Felder!$A$6,Felder!$B$6,IF(AS7=Felder!$A$7,Felder!$B$7,IF(AS7=Felder!$A$8,Felder!$B$8,IF(AS7=Felder!$A$9,Felder!$B$9,0))))))))</f>
        <v>252</v>
      </c>
      <c r="AU7" s="28">
        <f t="shared" ref="AU7:AU18" si="12">AU6</f>
        <v>0</v>
      </c>
      <c r="AV7" s="21">
        <f t="shared" ref="AV7:AV18" si="13">AV6</f>
        <v>0</v>
      </c>
      <c r="AW7" s="25">
        <f t="shared" ref="AW7:AW18" si="14">AW6</f>
        <v>0</v>
      </c>
      <c r="AX7" s="32">
        <f>(AT7*AU7+AV7*Felder!$B15+Berechnung!AW7*Felder!$B$13)/1000</f>
        <v>0</v>
      </c>
      <c r="AY7" s="53"/>
      <c r="AZ7" s="30" t="str">
        <f>AZ6</f>
        <v>Erdgas</v>
      </c>
      <c r="BA7" s="28">
        <f>IF(AZ7=Felder!$A$2,Felder!$B$2,IF(AZ7=Felder!$A$3,Felder!$B$3,IF(AZ7=Felder!$A$4,Felder!$B$4,IF(AZ7=Felder!$A$5,Felder!$B$5,IF(AZ7=Felder!$A$6,Felder!$B$6,IF(AZ7=Felder!$A$7,Felder!$B$7,IF(AZ7=Felder!$A$8,Felder!$B$8,IF(AZ7=Felder!$A$9,Felder!$B$9,0))))))))</f>
        <v>252</v>
      </c>
      <c r="BB7" s="28">
        <f t="shared" ref="BB7:BB18" si="15">BB6</f>
        <v>0</v>
      </c>
      <c r="BC7" s="21">
        <f t="shared" ref="BC7:BC18" si="16">BC6</f>
        <v>0</v>
      </c>
      <c r="BD7" s="25">
        <f t="shared" ref="BD7:BD18" si="17">BD6</f>
        <v>0</v>
      </c>
      <c r="BE7" s="32">
        <f>(BA7*BB7+BC7*Felder!$B15+Berechnung!BD7*Felder!$B$13)/1000</f>
        <v>0</v>
      </c>
      <c r="BF7" s="53"/>
      <c r="BG7" s="60">
        <f t="shared" ref="BG7:BG18" si="18">H7+O7+V7+AC7+AJ7+AQ7+AX7+BE7</f>
        <v>0</v>
      </c>
      <c r="BH7" s="34">
        <f>BH6-(BH$6-BH$18)/12</f>
        <v>0</v>
      </c>
    </row>
    <row r="8" spans="1:60" x14ac:dyDescent="0.25">
      <c r="A8" s="14">
        <v>2025</v>
      </c>
      <c r="B8" s="18"/>
      <c r="C8" s="30" t="str">
        <f t="shared" ref="C8:C18" si="19">C7</f>
        <v>Erdgas</v>
      </c>
      <c r="D8" s="28">
        <f>IF(C8=Felder!$A$2,Felder!$B$2,IF(C8=Felder!$A$3,Felder!$B$3,IF(C8=Felder!$A$4,Felder!$B$4,IF(C8=Felder!$A$5,Felder!$B$5,IF(C8=Felder!$A$6,Felder!$B$6,IF(C8=Felder!$A$7,Felder!$B$7,IF(C8=Felder!$A$8,Felder!$B$8,IF(C8=Felder!$A$9,Felder!$B$9,0))))))))</f>
        <v>252</v>
      </c>
      <c r="E8" s="28">
        <f t="shared" ref="E8:E18" si="20">E7</f>
        <v>0</v>
      </c>
      <c r="F8" s="21">
        <f t="shared" ref="F8:F18" si="21">F7</f>
        <v>0</v>
      </c>
      <c r="G8" s="25">
        <f t="shared" ref="G8:G18" si="22">G7</f>
        <v>0</v>
      </c>
      <c r="H8" s="32">
        <f>(D8*E8+F8*Felder!$B16+Berechnung!G8*Felder!$B$13)/1000</f>
        <v>0</v>
      </c>
      <c r="I8" s="53"/>
      <c r="J8" s="30" t="str">
        <f t="shared" ref="J8:J18" si="23">J7</f>
        <v>Erdgas</v>
      </c>
      <c r="K8" s="28">
        <f>IF(J8=Felder!$A$2,Felder!$B$2,IF(J8=Felder!$A$3,Felder!$B$3,IF(J8=Felder!$A$4,Felder!$B$4,IF(J8=Felder!$A$5,Felder!$B$5,IF(J8=Felder!$A$6,Felder!$B$6,IF(J8=Felder!$A$7,Felder!$B$7,IF(J8=Felder!$A$8,Felder!$B$8,IF(J8=Felder!$A$9,Felder!$B$9,0))))))))</f>
        <v>252</v>
      </c>
      <c r="L8" s="28">
        <f t="shared" si="0"/>
        <v>0</v>
      </c>
      <c r="M8" s="21">
        <f t="shared" si="1"/>
        <v>0</v>
      </c>
      <c r="N8" s="25">
        <f t="shared" si="2"/>
        <v>0</v>
      </c>
      <c r="O8" s="32">
        <f>(K8*L8+M8*Felder!$B16+Berechnung!N8*Felder!$B$13)/1000</f>
        <v>0</v>
      </c>
      <c r="P8" s="53"/>
      <c r="Q8" s="30" t="str">
        <f t="shared" ref="Q8:Q18" si="24">Q7</f>
        <v>Erdgas</v>
      </c>
      <c r="R8" s="28">
        <f>IF(Q8=Felder!$A$2,Felder!$B$2,IF(Q8=Felder!$A$3,Felder!$B$3,IF(Q8=Felder!$A$4,Felder!$B$4,IF(Q8=Felder!$A$5,Felder!$B$5,IF(Q8=Felder!$A$6,Felder!$B$6,IF(Q8=Felder!$A$7,Felder!$B$7,IF(Q8=Felder!$A$8,Felder!$B$8,IF(Q8=Felder!$A$9,Felder!$B$9,0))))))))</f>
        <v>252</v>
      </c>
      <c r="S8" s="28">
        <f t="shared" ref="S8:S18" si="25">S7</f>
        <v>0</v>
      </c>
      <c r="T8" s="21">
        <f t="shared" ref="T8:T18" si="26">T7</f>
        <v>0</v>
      </c>
      <c r="U8" s="25">
        <f t="shared" ref="U8:U18" si="27">U7</f>
        <v>0</v>
      </c>
      <c r="V8" s="32">
        <f>(R8*S8+T8*Felder!$B16+Berechnung!U8*Felder!$B$13)/1000</f>
        <v>0</v>
      </c>
      <c r="W8" s="53"/>
      <c r="X8" s="30" t="str">
        <f t="shared" ref="X8:X18" si="28">X7</f>
        <v>Erdgas</v>
      </c>
      <c r="Y8" s="28">
        <f>IF(X8=Felder!$A$2,Felder!$B$2,IF(X8=Felder!$A$3,Felder!$B$3,IF(X8=Felder!$A$4,Felder!$B$4,IF(X8=Felder!$A$5,Felder!$B$5,IF(X8=Felder!$A$6,Felder!$B$6,IF(X8=Felder!$A$7,Felder!$B$7,IF(X8=Felder!$A$8,Felder!$B$8,IF(X8=Felder!$A$9,Felder!$B$9,0))))))))</f>
        <v>252</v>
      </c>
      <c r="Z8" s="28">
        <f t="shared" ref="Z8:Z18" si="29">Z7</f>
        <v>0</v>
      </c>
      <c r="AA8" s="21">
        <f t="shared" si="4"/>
        <v>0</v>
      </c>
      <c r="AB8" s="25">
        <f t="shared" si="5"/>
        <v>0</v>
      </c>
      <c r="AC8" s="32">
        <f>(Y8*Z8+AA8*Felder!$B16+Berechnung!AB8*Felder!$B$13)/1000</f>
        <v>0</v>
      </c>
      <c r="AD8" s="53"/>
      <c r="AE8" s="30" t="str">
        <f t="shared" ref="AE8:AE18" si="30">AE7</f>
        <v>Erdgas</v>
      </c>
      <c r="AF8" s="28">
        <f>IF(AE8=Felder!$A$2,Felder!$B$2,IF(AE8=Felder!$A$3,Felder!$B$3,IF(AE8=Felder!$A$4,Felder!$B$4,IF(AE8=Felder!$A$5,Felder!$B$5,IF(AE8=Felder!$A$6,Felder!$B$6,IF(AE8=Felder!$A$7,Felder!$B$7,IF(AE8=Felder!$A$8,Felder!$B$8,IF(AE8=Felder!$A$9,Felder!$B$9,0))))))))</f>
        <v>252</v>
      </c>
      <c r="AG8" s="28">
        <f t="shared" si="6"/>
        <v>0</v>
      </c>
      <c r="AH8" s="21">
        <f t="shared" si="7"/>
        <v>0</v>
      </c>
      <c r="AI8" s="25">
        <f t="shared" si="8"/>
        <v>0</v>
      </c>
      <c r="AJ8" s="32">
        <f>(AF8*AG8+AH8*Felder!$B16+Berechnung!AI8*Felder!$B$13)/1000</f>
        <v>0</v>
      </c>
      <c r="AK8" s="53"/>
      <c r="AL8" s="30" t="str">
        <f t="shared" ref="AL8:AL18" si="31">AL7</f>
        <v>Erdgas</v>
      </c>
      <c r="AM8" s="28">
        <f>IF(AL8=Felder!$A$2,Felder!$B$2,IF(AL8=Felder!$A$3,Felder!$B$3,IF(AL8=Felder!$A$4,Felder!$B$4,IF(AL8=Felder!$A$5,Felder!$B$5,IF(AL8=Felder!$A$6,Felder!$B$6,IF(AL8=Felder!$A$7,Felder!$B$7,IF(AL8=Felder!$A$8,Felder!$B$8,IF(AL8=Felder!$A$9,Felder!$B$9,0))))))))</f>
        <v>252</v>
      </c>
      <c r="AN8" s="28">
        <f t="shared" si="9"/>
        <v>0</v>
      </c>
      <c r="AO8" s="21">
        <f t="shared" si="10"/>
        <v>0</v>
      </c>
      <c r="AP8" s="25">
        <f t="shared" si="11"/>
        <v>0</v>
      </c>
      <c r="AQ8" s="32">
        <f>(AM8*AN8+AO8*Felder!$B16+Berechnung!AP8*Felder!$B$13)/1000</f>
        <v>0</v>
      </c>
      <c r="AR8" s="53"/>
      <c r="AS8" s="30" t="str">
        <f t="shared" ref="AS8:AS18" si="32">AS7</f>
        <v>Erdgas</v>
      </c>
      <c r="AT8" s="28">
        <f>IF(AS8=Felder!$A$2,Felder!$B$2,IF(AS8=Felder!$A$3,Felder!$B$3,IF(AS8=Felder!$A$4,Felder!$B$4,IF(AS8=Felder!$A$5,Felder!$B$5,IF(AS8=Felder!$A$6,Felder!$B$6,IF(AS8=Felder!$A$7,Felder!$B$7,IF(AS8=Felder!$A$8,Felder!$B$8,IF(AS8=Felder!$A$9,Felder!$B$9,0))))))))</f>
        <v>252</v>
      </c>
      <c r="AU8" s="28">
        <f t="shared" si="12"/>
        <v>0</v>
      </c>
      <c r="AV8" s="21">
        <f t="shared" si="13"/>
        <v>0</v>
      </c>
      <c r="AW8" s="25">
        <f t="shared" si="14"/>
        <v>0</v>
      </c>
      <c r="AX8" s="32">
        <f>(AT8*AU8+AV8*Felder!$B16+Berechnung!AW8*Felder!$B$13)/1000</f>
        <v>0</v>
      </c>
      <c r="AY8" s="53"/>
      <c r="AZ8" s="30" t="str">
        <f t="shared" ref="AZ8:AZ18" si="33">AZ7</f>
        <v>Erdgas</v>
      </c>
      <c r="BA8" s="28">
        <f>IF(AZ8=Felder!$A$2,Felder!$B$2,IF(AZ8=Felder!$A$3,Felder!$B$3,IF(AZ8=Felder!$A$4,Felder!$B$4,IF(AZ8=Felder!$A$5,Felder!$B$5,IF(AZ8=Felder!$A$6,Felder!$B$6,IF(AZ8=Felder!$A$7,Felder!$B$7,IF(AZ8=Felder!$A$8,Felder!$B$8,IF(AZ8=Felder!$A$9,Felder!$B$9,0))))))))</f>
        <v>252</v>
      </c>
      <c r="BB8" s="28">
        <f t="shared" si="15"/>
        <v>0</v>
      </c>
      <c r="BC8" s="21">
        <f t="shared" si="16"/>
        <v>0</v>
      </c>
      <c r="BD8" s="25">
        <f t="shared" si="17"/>
        <v>0</v>
      </c>
      <c r="BE8" s="32">
        <f>(BA8*BB8+BC8*Felder!$B16+Berechnung!BD8*Felder!$B$13)/1000</f>
        <v>0</v>
      </c>
      <c r="BF8" s="53"/>
      <c r="BG8" s="60">
        <f t="shared" si="18"/>
        <v>0</v>
      </c>
      <c r="BH8" s="34">
        <f t="shared" ref="BH8:BH17" si="34">BH7-(BH$6-BH$18)/12</f>
        <v>0</v>
      </c>
    </row>
    <row r="9" spans="1:60" x14ac:dyDescent="0.25">
      <c r="A9" s="14">
        <v>2026</v>
      </c>
      <c r="B9" s="18"/>
      <c r="C9" s="30" t="str">
        <f t="shared" si="19"/>
        <v>Erdgas</v>
      </c>
      <c r="D9" s="28">
        <f>IF(C9=Felder!$A$2,Felder!$B$2,IF(C9=Felder!$A$3,Felder!$B$3,IF(C9=Felder!$A$4,Felder!$B$4,IF(C9=Felder!$A$5,Felder!$B$5,IF(C9=Felder!$A$6,Felder!$B$6,IF(C9=Felder!$A$7,Felder!$B$7,IF(C9=Felder!$A$8,Felder!$B$8,IF(C9=Felder!$A$9,Felder!$B$9,0))))))))</f>
        <v>252</v>
      </c>
      <c r="E9" s="28">
        <f t="shared" si="20"/>
        <v>0</v>
      </c>
      <c r="F9" s="21">
        <f t="shared" si="21"/>
        <v>0</v>
      </c>
      <c r="G9" s="25">
        <f t="shared" si="22"/>
        <v>0</v>
      </c>
      <c r="H9" s="32">
        <f>(D9*E9+F9*Felder!$B17+Berechnung!G9*Felder!$B$13)/1000</f>
        <v>0</v>
      </c>
      <c r="I9" s="53"/>
      <c r="J9" s="30" t="str">
        <f t="shared" si="23"/>
        <v>Erdgas</v>
      </c>
      <c r="K9" s="28">
        <f>IF(J9=Felder!$A$2,Felder!$B$2,IF(J9=Felder!$A$3,Felder!$B$3,IF(J9=Felder!$A$4,Felder!$B$4,IF(J9=Felder!$A$5,Felder!$B$5,IF(J9=Felder!$A$6,Felder!$B$6,IF(J9=Felder!$A$7,Felder!$B$7,IF(J9=Felder!$A$8,Felder!$B$8,IF(J9=Felder!$A$9,Felder!$B$9,0))))))))</f>
        <v>252</v>
      </c>
      <c r="L9" s="28">
        <f t="shared" si="0"/>
        <v>0</v>
      </c>
      <c r="M9" s="21">
        <f t="shared" si="1"/>
        <v>0</v>
      </c>
      <c r="N9" s="25">
        <f t="shared" si="2"/>
        <v>0</v>
      </c>
      <c r="O9" s="32">
        <f>(K9*L9+M9*Felder!$B17+Berechnung!N9*Felder!$B$13)/1000</f>
        <v>0</v>
      </c>
      <c r="P9" s="53"/>
      <c r="Q9" s="30" t="str">
        <f t="shared" si="24"/>
        <v>Erdgas</v>
      </c>
      <c r="R9" s="28">
        <f>IF(Q9=Felder!$A$2,Felder!$B$2,IF(Q9=Felder!$A$3,Felder!$B$3,IF(Q9=Felder!$A$4,Felder!$B$4,IF(Q9=Felder!$A$5,Felder!$B$5,IF(Q9=Felder!$A$6,Felder!$B$6,IF(Q9=Felder!$A$7,Felder!$B$7,IF(Q9=Felder!$A$8,Felder!$B$8,IF(Q9=Felder!$A$9,Felder!$B$9,0))))))))</f>
        <v>252</v>
      </c>
      <c r="S9" s="28">
        <f t="shared" si="25"/>
        <v>0</v>
      </c>
      <c r="T9" s="21">
        <f t="shared" si="26"/>
        <v>0</v>
      </c>
      <c r="U9" s="25">
        <f t="shared" si="27"/>
        <v>0</v>
      </c>
      <c r="V9" s="32">
        <f>(R9*S9+T9*Felder!$B17+Berechnung!U9*Felder!$B$13)/1000</f>
        <v>0</v>
      </c>
      <c r="W9" s="53"/>
      <c r="X9" s="30" t="str">
        <f t="shared" si="28"/>
        <v>Erdgas</v>
      </c>
      <c r="Y9" s="28">
        <f>IF(X9=Felder!$A$2,Felder!$B$2,IF(X9=Felder!$A$3,Felder!$B$3,IF(X9=Felder!$A$4,Felder!$B$4,IF(X9=Felder!$A$5,Felder!$B$5,IF(X9=Felder!$A$6,Felder!$B$6,IF(X9=Felder!$A$7,Felder!$B$7,IF(X9=Felder!$A$8,Felder!$B$8,IF(X9=Felder!$A$9,Felder!$B$9,0))))))))</f>
        <v>252</v>
      </c>
      <c r="Z9" s="28">
        <f t="shared" si="29"/>
        <v>0</v>
      </c>
      <c r="AA9" s="21">
        <f t="shared" si="4"/>
        <v>0</v>
      </c>
      <c r="AB9" s="25">
        <f t="shared" si="5"/>
        <v>0</v>
      </c>
      <c r="AC9" s="32">
        <f>(Y9*Z9+AA9*Felder!$B17+Berechnung!AB9*Felder!$B$13)/1000</f>
        <v>0</v>
      </c>
      <c r="AD9" s="53"/>
      <c r="AE9" s="30" t="str">
        <f t="shared" si="30"/>
        <v>Erdgas</v>
      </c>
      <c r="AF9" s="28">
        <f>IF(AE9=Felder!$A$2,Felder!$B$2,IF(AE9=Felder!$A$3,Felder!$B$3,IF(AE9=Felder!$A$4,Felder!$B$4,IF(AE9=Felder!$A$5,Felder!$B$5,IF(AE9=Felder!$A$6,Felder!$B$6,IF(AE9=Felder!$A$7,Felder!$B$7,IF(AE9=Felder!$A$8,Felder!$B$8,IF(AE9=Felder!$A$9,Felder!$B$9,0))))))))</f>
        <v>252</v>
      </c>
      <c r="AG9" s="28">
        <f t="shared" si="6"/>
        <v>0</v>
      </c>
      <c r="AH9" s="21">
        <f t="shared" si="7"/>
        <v>0</v>
      </c>
      <c r="AI9" s="25">
        <f t="shared" si="8"/>
        <v>0</v>
      </c>
      <c r="AJ9" s="32">
        <f>(AF9*AG9+AH9*Felder!$B17+Berechnung!AI9*Felder!$B$13)/1000</f>
        <v>0</v>
      </c>
      <c r="AK9" s="53"/>
      <c r="AL9" s="30" t="str">
        <f t="shared" si="31"/>
        <v>Erdgas</v>
      </c>
      <c r="AM9" s="28">
        <f>IF(AL9=Felder!$A$2,Felder!$B$2,IF(AL9=Felder!$A$3,Felder!$B$3,IF(AL9=Felder!$A$4,Felder!$B$4,IF(AL9=Felder!$A$5,Felder!$B$5,IF(AL9=Felder!$A$6,Felder!$B$6,IF(AL9=Felder!$A$7,Felder!$B$7,IF(AL9=Felder!$A$8,Felder!$B$8,IF(AL9=Felder!$A$9,Felder!$B$9,0))))))))</f>
        <v>252</v>
      </c>
      <c r="AN9" s="28">
        <f t="shared" si="9"/>
        <v>0</v>
      </c>
      <c r="AO9" s="21">
        <f t="shared" si="10"/>
        <v>0</v>
      </c>
      <c r="AP9" s="25">
        <f t="shared" si="11"/>
        <v>0</v>
      </c>
      <c r="AQ9" s="32">
        <f>(AM9*AN9+AO9*Felder!$B17+Berechnung!AP9*Felder!$B$13)/1000</f>
        <v>0</v>
      </c>
      <c r="AR9" s="53"/>
      <c r="AS9" s="30" t="str">
        <f t="shared" si="32"/>
        <v>Erdgas</v>
      </c>
      <c r="AT9" s="28">
        <f>IF(AS9=Felder!$A$2,Felder!$B$2,IF(AS9=Felder!$A$3,Felder!$B$3,IF(AS9=Felder!$A$4,Felder!$B$4,IF(AS9=Felder!$A$5,Felder!$B$5,IF(AS9=Felder!$A$6,Felder!$B$6,IF(AS9=Felder!$A$7,Felder!$B$7,IF(AS9=Felder!$A$8,Felder!$B$8,IF(AS9=Felder!$A$9,Felder!$B$9,0))))))))</f>
        <v>252</v>
      </c>
      <c r="AU9" s="28">
        <f t="shared" si="12"/>
        <v>0</v>
      </c>
      <c r="AV9" s="21">
        <f t="shared" si="13"/>
        <v>0</v>
      </c>
      <c r="AW9" s="25">
        <f t="shared" si="14"/>
        <v>0</v>
      </c>
      <c r="AX9" s="32">
        <f>(AT9*AU9+AV9*Felder!$B17+Berechnung!AW9*Felder!$B$13)/1000</f>
        <v>0</v>
      </c>
      <c r="AY9" s="53"/>
      <c r="AZ9" s="30" t="str">
        <f t="shared" si="33"/>
        <v>Erdgas</v>
      </c>
      <c r="BA9" s="28">
        <f>IF(AZ9=Felder!$A$2,Felder!$B$2,IF(AZ9=Felder!$A$3,Felder!$B$3,IF(AZ9=Felder!$A$4,Felder!$B$4,IF(AZ9=Felder!$A$5,Felder!$B$5,IF(AZ9=Felder!$A$6,Felder!$B$6,IF(AZ9=Felder!$A$7,Felder!$B$7,IF(AZ9=Felder!$A$8,Felder!$B$8,IF(AZ9=Felder!$A$9,Felder!$B$9,0))))))))</f>
        <v>252</v>
      </c>
      <c r="BB9" s="28">
        <f t="shared" si="15"/>
        <v>0</v>
      </c>
      <c r="BC9" s="21">
        <f t="shared" si="16"/>
        <v>0</v>
      </c>
      <c r="BD9" s="25">
        <f t="shared" si="17"/>
        <v>0</v>
      </c>
      <c r="BE9" s="32">
        <f>(BA9*BB9+BC9*Felder!$B17+Berechnung!BD9*Felder!$B$13)/1000</f>
        <v>0</v>
      </c>
      <c r="BF9" s="53"/>
      <c r="BG9" s="60">
        <f t="shared" si="18"/>
        <v>0</v>
      </c>
      <c r="BH9" s="34">
        <f t="shared" si="34"/>
        <v>0</v>
      </c>
    </row>
    <row r="10" spans="1:60" x14ac:dyDescent="0.25">
      <c r="A10" s="14">
        <v>2027</v>
      </c>
      <c r="B10" s="18"/>
      <c r="C10" s="30" t="str">
        <f t="shared" si="19"/>
        <v>Erdgas</v>
      </c>
      <c r="D10" s="28">
        <f>IF(C10=Felder!$A$2,Felder!$B$2,IF(C10=Felder!$A$3,Felder!$B$3,IF(C10=Felder!$A$4,Felder!$B$4,IF(C10=Felder!$A$5,Felder!$B$5,IF(C10=Felder!$A$6,Felder!$B$6,IF(C10=Felder!$A$7,Felder!$B$7,IF(C10=Felder!$A$8,Felder!$B$8,IF(C10=Felder!$A$9,Felder!$B$9,0))))))))</f>
        <v>252</v>
      </c>
      <c r="E10" s="28">
        <f t="shared" si="20"/>
        <v>0</v>
      </c>
      <c r="F10" s="21">
        <f t="shared" si="21"/>
        <v>0</v>
      </c>
      <c r="G10" s="25">
        <f t="shared" si="22"/>
        <v>0</v>
      </c>
      <c r="H10" s="32">
        <f>(D10*E10+F10*Felder!$B18+Berechnung!G10*Felder!$B$13)/1000</f>
        <v>0</v>
      </c>
      <c r="I10" s="53"/>
      <c r="J10" s="30" t="str">
        <f t="shared" si="23"/>
        <v>Erdgas</v>
      </c>
      <c r="K10" s="28">
        <f>IF(J10=Felder!$A$2,Felder!$B$2,IF(J10=Felder!$A$3,Felder!$B$3,IF(J10=Felder!$A$4,Felder!$B$4,IF(J10=Felder!$A$5,Felder!$B$5,IF(J10=Felder!$A$6,Felder!$B$6,IF(J10=Felder!$A$7,Felder!$B$7,IF(J10=Felder!$A$8,Felder!$B$8,IF(J10=Felder!$A$9,Felder!$B$9,0))))))))</f>
        <v>252</v>
      </c>
      <c r="L10" s="28">
        <f t="shared" si="0"/>
        <v>0</v>
      </c>
      <c r="M10" s="21">
        <f t="shared" si="1"/>
        <v>0</v>
      </c>
      <c r="N10" s="25">
        <f t="shared" si="2"/>
        <v>0</v>
      </c>
      <c r="O10" s="32">
        <f>(K10*L10+M10*Felder!$B18+Berechnung!N10*Felder!$B$13)/1000</f>
        <v>0</v>
      </c>
      <c r="P10" s="53"/>
      <c r="Q10" s="30" t="str">
        <f t="shared" si="24"/>
        <v>Erdgas</v>
      </c>
      <c r="R10" s="28">
        <f>IF(Q10=Felder!$A$2,Felder!$B$2,IF(Q10=Felder!$A$3,Felder!$B$3,IF(Q10=Felder!$A$4,Felder!$B$4,IF(Q10=Felder!$A$5,Felder!$B$5,IF(Q10=Felder!$A$6,Felder!$B$6,IF(Q10=Felder!$A$7,Felder!$B$7,IF(Q10=Felder!$A$8,Felder!$B$8,IF(Q10=Felder!$A$9,Felder!$B$9,0))))))))</f>
        <v>252</v>
      </c>
      <c r="S10" s="28">
        <f t="shared" si="25"/>
        <v>0</v>
      </c>
      <c r="T10" s="21">
        <f t="shared" si="26"/>
        <v>0</v>
      </c>
      <c r="U10" s="25">
        <f t="shared" si="27"/>
        <v>0</v>
      </c>
      <c r="V10" s="32">
        <f>(R10*S10+T10*Felder!$B18+Berechnung!U10*Felder!$B$13)/1000</f>
        <v>0</v>
      </c>
      <c r="W10" s="53"/>
      <c r="X10" s="30" t="str">
        <f t="shared" si="28"/>
        <v>Erdgas</v>
      </c>
      <c r="Y10" s="28">
        <f>IF(X10=Felder!$A$2,Felder!$B$2,IF(X10=Felder!$A$3,Felder!$B$3,IF(X10=Felder!$A$4,Felder!$B$4,IF(X10=Felder!$A$5,Felder!$B$5,IF(X10=Felder!$A$6,Felder!$B$6,IF(X10=Felder!$A$7,Felder!$B$7,IF(X10=Felder!$A$8,Felder!$B$8,IF(X10=Felder!$A$9,Felder!$B$9,0))))))))</f>
        <v>252</v>
      </c>
      <c r="Z10" s="28">
        <f t="shared" si="29"/>
        <v>0</v>
      </c>
      <c r="AA10" s="21">
        <f t="shared" si="4"/>
        <v>0</v>
      </c>
      <c r="AB10" s="25">
        <f t="shared" si="5"/>
        <v>0</v>
      </c>
      <c r="AC10" s="32">
        <f>(Y10*Z10+AA10*Felder!$B18+Berechnung!AB10*Felder!$B$13)/1000</f>
        <v>0</v>
      </c>
      <c r="AD10" s="53"/>
      <c r="AE10" s="30" t="str">
        <f t="shared" si="30"/>
        <v>Erdgas</v>
      </c>
      <c r="AF10" s="28">
        <f>IF(AE10=Felder!$A$2,Felder!$B$2,IF(AE10=Felder!$A$3,Felder!$B$3,IF(AE10=Felder!$A$4,Felder!$B$4,IF(AE10=Felder!$A$5,Felder!$B$5,IF(AE10=Felder!$A$6,Felder!$B$6,IF(AE10=Felder!$A$7,Felder!$B$7,IF(AE10=Felder!$A$8,Felder!$B$8,IF(AE10=Felder!$A$9,Felder!$B$9,0))))))))</f>
        <v>252</v>
      </c>
      <c r="AG10" s="28">
        <f t="shared" si="6"/>
        <v>0</v>
      </c>
      <c r="AH10" s="21">
        <f t="shared" si="7"/>
        <v>0</v>
      </c>
      <c r="AI10" s="25">
        <f t="shared" si="8"/>
        <v>0</v>
      </c>
      <c r="AJ10" s="32">
        <f>(AF10*AG10+AH10*Felder!$B18+Berechnung!AI10*Felder!$B$13)/1000</f>
        <v>0</v>
      </c>
      <c r="AK10" s="53"/>
      <c r="AL10" s="30" t="str">
        <f t="shared" si="31"/>
        <v>Erdgas</v>
      </c>
      <c r="AM10" s="28">
        <f>IF(AL10=Felder!$A$2,Felder!$B$2,IF(AL10=Felder!$A$3,Felder!$B$3,IF(AL10=Felder!$A$4,Felder!$B$4,IF(AL10=Felder!$A$5,Felder!$B$5,IF(AL10=Felder!$A$6,Felder!$B$6,IF(AL10=Felder!$A$7,Felder!$B$7,IF(AL10=Felder!$A$8,Felder!$B$8,IF(AL10=Felder!$A$9,Felder!$B$9,0))))))))</f>
        <v>252</v>
      </c>
      <c r="AN10" s="28">
        <f t="shared" si="9"/>
        <v>0</v>
      </c>
      <c r="AO10" s="21">
        <f t="shared" si="10"/>
        <v>0</v>
      </c>
      <c r="AP10" s="25">
        <f t="shared" si="11"/>
        <v>0</v>
      </c>
      <c r="AQ10" s="32">
        <f>(AM10*AN10+AO10*Felder!$B18+Berechnung!AP10*Felder!$B$13)/1000</f>
        <v>0</v>
      </c>
      <c r="AR10" s="53"/>
      <c r="AS10" s="30" t="str">
        <f t="shared" si="32"/>
        <v>Erdgas</v>
      </c>
      <c r="AT10" s="28">
        <f>IF(AS10=Felder!$A$2,Felder!$B$2,IF(AS10=Felder!$A$3,Felder!$B$3,IF(AS10=Felder!$A$4,Felder!$B$4,IF(AS10=Felder!$A$5,Felder!$B$5,IF(AS10=Felder!$A$6,Felder!$B$6,IF(AS10=Felder!$A$7,Felder!$B$7,IF(AS10=Felder!$A$8,Felder!$B$8,IF(AS10=Felder!$A$9,Felder!$B$9,0))))))))</f>
        <v>252</v>
      </c>
      <c r="AU10" s="28">
        <f t="shared" si="12"/>
        <v>0</v>
      </c>
      <c r="AV10" s="21">
        <f t="shared" si="13"/>
        <v>0</v>
      </c>
      <c r="AW10" s="25">
        <f t="shared" si="14"/>
        <v>0</v>
      </c>
      <c r="AX10" s="32">
        <f>(AT10*AU10+AV10*Felder!$B18+Berechnung!AW10*Felder!$B$13)/1000</f>
        <v>0</v>
      </c>
      <c r="AY10" s="53"/>
      <c r="AZ10" s="30" t="str">
        <f t="shared" si="33"/>
        <v>Erdgas</v>
      </c>
      <c r="BA10" s="28">
        <f>IF(AZ10=Felder!$A$2,Felder!$B$2,IF(AZ10=Felder!$A$3,Felder!$B$3,IF(AZ10=Felder!$A$4,Felder!$B$4,IF(AZ10=Felder!$A$5,Felder!$B$5,IF(AZ10=Felder!$A$6,Felder!$B$6,IF(AZ10=Felder!$A$7,Felder!$B$7,IF(AZ10=Felder!$A$8,Felder!$B$8,IF(AZ10=Felder!$A$9,Felder!$B$9,0))))))))</f>
        <v>252</v>
      </c>
      <c r="BB10" s="28">
        <f t="shared" si="15"/>
        <v>0</v>
      </c>
      <c r="BC10" s="21">
        <f t="shared" si="16"/>
        <v>0</v>
      </c>
      <c r="BD10" s="25">
        <f t="shared" si="17"/>
        <v>0</v>
      </c>
      <c r="BE10" s="32">
        <f>(BA10*BB10+BC10*Felder!$B18+Berechnung!BD10*Felder!$B$13)/1000</f>
        <v>0</v>
      </c>
      <c r="BF10" s="53"/>
      <c r="BG10" s="60">
        <f t="shared" si="18"/>
        <v>0</v>
      </c>
      <c r="BH10" s="34">
        <f t="shared" si="34"/>
        <v>0</v>
      </c>
    </row>
    <row r="11" spans="1:60" x14ac:dyDescent="0.25">
      <c r="A11" s="14">
        <v>2028</v>
      </c>
      <c r="B11" s="18"/>
      <c r="C11" s="30" t="str">
        <f t="shared" si="19"/>
        <v>Erdgas</v>
      </c>
      <c r="D11" s="28">
        <f>IF(C11=Felder!$A$2,Felder!$B$2,IF(C11=Felder!$A$3,Felder!$B$3,IF(C11=Felder!$A$4,Felder!$B$4,IF(C11=Felder!$A$5,Felder!$B$5,IF(C11=Felder!$A$6,Felder!$B$6,IF(C11=Felder!$A$7,Felder!$B$7,IF(C11=Felder!$A$8,Felder!$B$8,IF(C11=Felder!$A$9,Felder!$B$9,0))))))))</f>
        <v>252</v>
      </c>
      <c r="E11" s="28">
        <f t="shared" si="20"/>
        <v>0</v>
      </c>
      <c r="F11" s="21">
        <f t="shared" si="21"/>
        <v>0</v>
      </c>
      <c r="G11" s="25">
        <f t="shared" si="22"/>
        <v>0</v>
      </c>
      <c r="H11" s="32">
        <f>(D11*E11+F11*Felder!$B19+Berechnung!G11*Felder!$B$13)/1000</f>
        <v>0</v>
      </c>
      <c r="I11" s="53"/>
      <c r="J11" s="30" t="str">
        <f t="shared" si="23"/>
        <v>Erdgas</v>
      </c>
      <c r="K11" s="28">
        <f>IF(J11=Felder!$A$2,Felder!$B$2,IF(J11=Felder!$A$3,Felder!$B$3,IF(J11=Felder!$A$4,Felder!$B$4,IF(J11=Felder!$A$5,Felder!$B$5,IF(J11=Felder!$A$6,Felder!$B$6,IF(J11=Felder!$A$7,Felder!$B$7,IF(J11=Felder!$A$8,Felder!$B$8,IF(J11=Felder!$A$9,Felder!$B$9,0))))))))</f>
        <v>252</v>
      </c>
      <c r="L11" s="28">
        <f t="shared" si="0"/>
        <v>0</v>
      </c>
      <c r="M11" s="21">
        <f t="shared" si="1"/>
        <v>0</v>
      </c>
      <c r="N11" s="25">
        <f t="shared" si="2"/>
        <v>0</v>
      </c>
      <c r="O11" s="32">
        <f>(K11*L11+M11*Felder!$B19+Berechnung!N11*Felder!$B$13)/1000</f>
        <v>0</v>
      </c>
      <c r="P11" s="53"/>
      <c r="Q11" s="30" t="str">
        <f t="shared" si="24"/>
        <v>Erdgas</v>
      </c>
      <c r="R11" s="28">
        <f>IF(Q11=Felder!$A$2,Felder!$B$2,IF(Q11=Felder!$A$3,Felder!$B$3,IF(Q11=Felder!$A$4,Felder!$B$4,IF(Q11=Felder!$A$5,Felder!$B$5,IF(Q11=Felder!$A$6,Felder!$B$6,IF(Q11=Felder!$A$7,Felder!$B$7,IF(Q11=Felder!$A$8,Felder!$B$8,IF(Q11=Felder!$A$9,Felder!$B$9,0))))))))</f>
        <v>252</v>
      </c>
      <c r="S11" s="28">
        <f t="shared" si="25"/>
        <v>0</v>
      </c>
      <c r="T11" s="21">
        <f t="shared" si="26"/>
        <v>0</v>
      </c>
      <c r="U11" s="25">
        <f t="shared" si="27"/>
        <v>0</v>
      </c>
      <c r="V11" s="32">
        <f>(R11*S11+T11*Felder!$B19+Berechnung!U11*Felder!$B$13)/1000</f>
        <v>0</v>
      </c>
      <c r="W11" s="53"/>
      <c r="X11" s="30" t="str">
        <f t="shared" si="28"/>
        <v>Erdgas</v>
      </c>
      <c r="Y11" s="28">
        <f>IF(X11=Felder!$A$2,Felder!$B$2,IF(X11=Felder!$A$3,Felder!$B$3,IF(X11=Felder!$A$4,Felder!$B$4,IF(X11=Felder!$A$5,Felder!$B$5,IF(X11=Felder!$A$6,Felder!$B$6,IF(X11=Felder!$A$7,Felder!$B$7,IF(X11=Felder!$A$8,Felder!$B$8,IF(X11=Felder!$A$9,Felder!$B$9,0))))))))</f>
        <v>252</v>
      </c>
      <c r="Z11" s="28">
        <f t="shared" si="29"/>
        <v>0</v>
      </c>
      <c r="AA11" s="21">
        <f t="shared" si="4"/>
        <v>0</v>
      </c>
      <c r="AB11" s="25">
        <f t="shared" si="5"/>
        <v>0</v>
      </c>
      <c r="AC11" s="32">
        <f>(Y11*Z11+AA11*Felder!$B19+Berechnung!AB11*Felder!$B$13)/1000</f>
        <v>0</v>
      </c>
      <c r="AD11" s="53"/>
      <c r="AE11" s="30" t="str">
        <f t="shared" si="30"/>
        <v>Erdgas</v>
      </c>
      <c r="AF11" s="28">
        <f>IF(AE11=Felder!$A$2,Felder!$B$2,IF(AE11=Felder!$A$3,Felder!$B$3,IF(AE11=Felder!$A$4,Felder!$B$4,IF(AE11=Felder!$A$5,Felder!$B$5,IF(AE11=Felder!$A$6,Felder!$B$6,IF(AE11=Felder!$A$7,Felder!$B$7,IF(AE11=Felder!$A$8,Felder!$B$8,IF(AE11=Felder!$A$9,Felder!$B$9,0))))))))</f>
        <v>252</v>
      </c>
      <c r="AG11" s="28">
        <f t="shared" si="6"/>
        <v>0</v>
      </c>
      <c r="AH11" s="21">
        <f t="shared" si="7"/>
        <v>0</v>
      </c>
      <c r="AI11" s="25">
        <f t="shared" si="8"/>
        <v>0</v>
      </c>
      <c r="AJ11" s="32">
        <f>(AF11*AG11+AH11*Felder!$B19+Berechnung!AI11*Felder!$B$13)/1000</f>
        <v>0</v>
      </c>
      <c r="AK11" s="53"/>
      <c r="AL11" s="30" t="str">
        <f t="shared" si="31"/>
        <v>Erdgas</v>
      </c>
      <c r="AM11" s="28">
        <f>IF(AL11=Felder!$A$2,Felder!$B$2,IF(AL11=Felder!$A$3,Felder!$B$3,IF(AL11=Felder!$A$4,Felder!$B$4,IF(AL11=Felder!$A$5,Felder!$B$5,IF(AL11=Felder!$A$6,Felder!$B$6,IF(AL11=Felder!$A$7,Felder!$B$7,IF(AL11=Felder!$A$8,Felder!$B$8,IF(AL11=Felder!$A$9,Felder!$B$9,0))))))))</f>
        <v>252</v>
      </c>
      <c r="AN11" s="28">
        <f t="shared" si="9"/>
        <v>0</v>
      </c>
      <c r="AO11" s="21">
        <f t="shared" si="10"/>
        <v>0</v>
      </c>
      <c r="AP11" s="25">
        <f t="shared" si="11"/>
        <v>0</v>
      </c>
      <c r="AQ11" s="32">
        <f>(AM11*AN11+AO11*Felder!$B19+Berechnung!AP11*Felder!$B$13)/1000</f>
        <v>0</v>
      </c>
      <c r="AR11" s="53"/>
      <c r="AS11" s="30" t="str">
        <f t="shared" si="32"/>
        <v>Erdgas</v>
      </c>
      <c r="AT11" s="28">
        <f>IF(AS11=Felder!$A$2,Felder!$B$2,IF(AS11=Felder!$A$3,Felder!$B$3,IF(AS11=Felder!$A$4,Felder!$B$4,IF(AS11=Felder!$A$5,Felder!$B$5,IF(AS11=Felder!$A$6,Felder!$B$6,IF(AS11=Felder!$A$7,Felder!$B$7,IF(AS11=Felder!$A$8,Felder!$B$8,IF(AS11=Felder!$A$9,Felder!$B$9,0))))))))</f>
        <v>252</v>
      </c>
      <c r="AU11" s="28">
        <f t="shared" si="12"/>
        <v>0</v>
      </c>
      <c r="AV11" s="21">
        <f t="shared" si="13"/>
        <v>0</v>
      </c>
      <c r="AW11" s="25">
        <f t="shared" si="14"/>
        <v>0</v>
      </c>
      <c r="AX11" s="32">
        <f>(AT11*AU11+AV11*Felder!$B19+Berechnung!AW11*Felder!$B$13)/1000</f>
        <v>0</v>
      </c>
      <c r="AY11" s="53"/>
      <c r="AZ11" s="30" t="str">
        <f t="shared" si="33"/>
        <v>Erdgas</v>
      </c>
      <c r="BA11" s="28">
        <f>IF(AZ11=Felder!$A$2,Felder!$B$2,IF(AZ11=Felder!$A$3,Felder!$B$3,IF(AZ11=Felder!$A$4,Felder!$B$4,IF(AZ11=Felder!$A$5,Felder!$B$5,IF(AZ11=Felder!$A$6,Felder!$B$6,IF(AZ11=Felder!$A$7,Felder!$B$7,IF(AZ11=Felder!$A$8,Felder!$B$8,IF(AZ11=Felder!$A$9,Felder!$B$9,0))))))))</f>
        <v>252</v>
      </c>
      <c r="BB11" s="28">
        <f t="shared" si="15"/>
        <v>0</v>
      </c>
      <c r="BC11" s="21">
        <f t="shared" si="16"/>
        <v>0</v>
      </c>
      <c r="BD11" s="25">
        <f t="shared" si="17"/>
        <v>0</v>
      </c>
      <c r="BE11" s="32">
        <f>(BA11*BB11+BC11*Felder!$B19+Berechnung!BD11*Felder!$B$13)/1000</f>
        <v>0</v>
      </c>
      <c r="BF11" s="53"/>
      <c r="BG11" s="60">
        <f t="shared" si="18"/>
        <v>0</v>
      </c>
      <c r="BH11" s="34">
        <f t="shared" si="34"/>
        <v>0</v>
      </c>
    </row>
    <row r="12" spans="1:60" x14ac:dyDescent="0.25">
      <c r="A12" s="14">
        <v>2029</v>
      </c>
      <c r="B12" s="18"/>
      <c r="C12" s="30" t="str">
        <f t="shared" si="19"/>
        <v>Erdgas</v>
      </c>
      <c r="D12" s="28">
        <f>IF(C12=Felder!$A$2,Felder!$B$2,IF(C12=Felder!$A$3,Felder!$B$3,IF(C12=Felder!$A$4,Felder!$B$4,IF(C12=Felder!$A$5,Felder!$B$5,IF(C12=Felder!$A$6,Felder!$B$6,IF(C12=Felder!$A$7,Felder!$B$7,IF(C12=Felder!$A$8,Felder!$B$8,IF(C12=Felder!$A$9,Felder!$B$9,0))))))))</f>
        <v>252</v>
      </c>
      <c r="E12" s="28">
        <f t="shared" si="20"/>
        <v>0</v>
      </c>
      <c r="F12" s="21">
        <f t="shared" si="21"/>
        <v>0</v>
      </c>
      <c r="G12" s="25">
        <f t="shared" si="22"/>
        <v>0</v>
      </c>
      <c r="H12" s="32">
        <f>(D12*E12+F12*Felder!$B20+Berechnung!G12*Felder!$B$13)/1000</f>
        <v>0</v>
      </c>
      <c r="I12" s="53"/>
      <c r="J12" s="30" t="str">
        <f t="shared" si="23"/>
        <v>Erdgas</v>
      </c>
      <c r="K12" s="28">
        <f>IF(J12=Felder!$A$2,Felder!$B$2,IF(J12=Felder!$A$3,Felder!$B$3,IF(J12=Felder!$A$4,Felder!$B$4,IF(J12=Felder!$A$5,Felder!$B$5,IF(J12=Felder!$A$6,Felder!$B$6,IF(J12=Felder!$A$7,Felder!$B$7,IF(J12=Felder!$A$8,Felder!$B$8,IF(J12=Felder!$A$9,Felder!$B$9,0))))))))</f>
        <v>252</v>
      </c>
      <c r="L12" s="28">
        <f t="shared" si="0"/>
        <v>0</v>
      </c>
      <c r="M12" s="21">
        <f t="shared" si="1"/>
        <v>0</v>
      </c>
      <c r="N12" s="25">
        <f t="shared" si="2"/>
        <v>0</v>
      </c>
      <c r="O12" s="32">
        <f>(K12*L12+M12*Felder!$B20+Berechnung!N12*Felder!$B$13)/1000</f>
        <v>0</v>
      </c>
      <c r="P12" s="53"/>
      <c r="Q12" s="30" t="str">
        <f t="shared" si="24"/>
        <v>Erdgas</v>
      </c>
      <c r="R12" s="28">
        <f>IF(Q12=Felder!$A$2,Felder!$B$2,IF(Q12=Felder!$A$3,Felder!$B$3,IF(Q12=Felder!$A$4,Felder!$B$4,IF(Q12=Felder!$A$5,Felder!$B$5,IF(Q12=Felder!$A$6,Felder!$B$6,IF(Q12=Felder!$A$7,Felder!$B$7,IF(Q12=Felder!$A$8,Felder!$B$8,IF(Q12=Felder!$A$9,Felder!$B$9,0))))))))</f>
        <v>252</v>
      </c>
      <c r="S12" s="28">
        <f t="shared" si="25"/>
        <v>0</v>
      </c>
      <c r="T12" s="21">
        <f t="shared" si="26"/>
        <v>0</v>
      </c>
      <c r="U12" s="25">
        <f t="shared" si="27"/>
        <v>0</v>
      </c>
      <c r="V12" s="32">
        <f>(R12*S12+T12*Felder!$B20+Berechnung!U12*Felder!$B$13)/1000</f>
        <v>0</v>
      </c>
      <c r="W12" s="53"/>
      <c r="X12" s="30" t="str">
        <f t="shared" si="28"/>
        <v>Erdgas</v>
      </c>
      <c r="Y12" s="28">
        <f>IF(X12=Felder!$A$2,Felder!$B$2,IF(X12=Felder!$A$3,Felder!$B$3,IF(X12=Felder!$A$4,Felder!$B$4,IF(X12=Felder!$A$5,Felder!$B$5,IF(X12=Felder!$A$6,Felder!$B$6,IF(X12=Felder!$A$7,Felder!$B$7,IF(X12=Felder!$A$8,Felder!$B$8,IF(X12=Felder!$A$9,Felder!$B$9,0))))))))</f>
        <v>252</v>
      </c>
      <c r="Z12" s="28">
        <f t="shared" si="29"/>
        <v>0</v>
      </c>
      <c r="AA12" s="21">
        <f t="shared" si="4"/>
        <v>0</v>
      </c>
      <c r="AB12" s="25">
        <f t="shared" si="5"/>
        <v>0</v>
      </c>
      <c r="AC12" s="32">
        <f>(Y12*Z12+AA12*Felder!$B20+Berechnung!AB12*Felder!$B$13)/1000</f>
        <v>0</v>
      </c>
      <c r="AD12" s="53"/>
      <c r="AE12" s="30" t="str">
        <f t="shared" si="30"/>
        <v>Erdgas</v>
      </c>
      <c r="AF12" s="28">
        <f>IF(AE12=Felder!$A$2,Felder!$B$2,IF(AE12=Felder!$A$3,Felder!$B$3,IF(AE12=Felder!$A$4,Felder!$B$4,IF(AE12=Felder!$A$5,Felder!$B$5,IF(AE12=Felder!$A$6,Felder!$B$6,IF(AE12=Felder!$A$7,Felder!$B$7,IF(AE12=Felder!$A$8,Felder!$B$8,IF(AE12=Felder!$A$9,Felder!$B$9,0))))))))</f>
        <v>252</v>
      </c>
      <c r="AG12" s="28">
        <f t="shared" si="6"/>
        <v>0</v>
      </c>
      <c r="AH12" s="21">
        <f t="shared" si="7"/>
        <v>0</v>
      </c>
      <c r="AI12" s="25">
        <f t="shared" si="8"/>
        <v>0</v>
      </c>
      <c r="AJ12" s="32">
        <f>(AF12*AG12+AH12*Felder!$B20+Berechnung!AI12*Felder!$B$13)/1000</f>
        <v>0</v>
      </c>
      <c r="AK12" s="53"/>
      <c r="AL12" s="30" t="str">
        <f t="shared" si="31"/>
        <v>Erdgas</v>
      </c>
      <c r="AM12" s="28">
        <f>IF(AL12=Felder!$A$2,Felder!$B$2,IF(AL12=Felder!$A$3,Felder!$B$3,IF(AL12=Felder!$A$4,Felder!$B$4,IF(AL12=Felder!$A$5,Felder!$B$5,IF(AL12=Felder!$A$6,Felder!$B$6,IF(AL12=Felder!$A$7,Felder!$B$7,IF(AL12=Felder!$A$8,Felder!$B$8,IF(AL12=Felder!$A$9,Felder!$B$9,0))))))))</f>
        <v>252</v>
      </c>
      <c r="AN12" s="28">
        <f t="shared" si="9"/>
        <v>0</v>
      </c>
      <c r="AO12" s="21">
        <f t="shared" si="10"/>
        <v>0</v>
      </c>
      <c r="AP12" s="25">
        <f t="shared" si="11"/>
        <v>0</v>
      </c>
      <c r="AQ12" s="32">
        <f>(AM12*AN12+AO12*Felder!$B20+Berechnung!AP12*Felder!$B$13)/1000</f>
        <v>0</v>
      </c>
      <c r="AR12" s="53"/>
      <c r="AS12" s="30" t="str">
        <f t="shared" si="32"/>
        <v>Erdgas</v>
      </c>
      <c r="AT12" s="28">
        <f>IF(AS12=Felder!$A$2,Felder!$B$2,IF(AS12=Felder!$A$3,Felder!$B$3,IF(AS12=Felder!$A$4,Felder!$B$4,IF(AS12=Felder!$A$5,Felder!$B$5,IF(AS12=Felder!$A$6,Felder!$B$6,IF(AS12=Felder!$A$7,Felder!$B$7,IF(AS12=Felder!$A$8,Felder!$B$8,IF(AS12=Felder!$A$9,Felder!$B$9,0))))))))</f>
        <v>252</v>
      </c>
      <c r="AU12" s="28">
        <f t="shared" si="12"/>
        <v>0</v>
      </c>
      <c r="AV12" s="21">
        <f t="shared" si="13"/>
        <v>0</v>
      </c>
      <c r="AW12" s="25">
        <f t="shared" si="14"/>
        <v>0</v>
      </c>
      <c r="AX12" s="32">
        <f>(AT12*AU12+AV12*Felder!$B20+Berechnung!AW12*Felder!$B$13)/1000</f>
        <v>0</v>
      </c>
      <c r="AY12" s="53"/>
      <c r="AZ12" s="30" t="str">
        <f t="shared" si="33"/>
        <v>Erdgas</v>
      </c>
      <c r="BA12" s="28">
        <f>IF(AZ12=Felder!$A$2,Felder!$B$2,IF(AZ12=Felder!$A$3,Felder!$B$3,IF(AZ12=Felder!$A$4,Felder!$B$4,IF(AZ12=Felder!$A$5,Felder!$B$5,IF(AZ12=Felder!$A$6,Felder!$B$6,IF(AZ12=Felder!$A$7,Felder!$B$7,IF(AZ12=Felder!$A$8,Felder!$B$8,IF(AZ12=Felder!$A$9,Felder!$B$9,0))))))))</f>
        <v>252</v>
      </c>
      <c r="BB12" s="28">
        <f t="shared" si="15"/>
        <v>0</v>
      </c>
      <c r="BC12" s="21">
        <f t="shared" si="16"/>
        <v>0</v>
      </c>
      <c r="BD12" s="25">
        <f t="shared" si="17"/>
        <v>0</v>
      </c>
      <c r="BE12" s="32">
        <f>(BA12*BB12+BC12*Felder!$B20+Berechnung!BD12*Felder!$B$13)/1000</f>
        <v>0</v>
      </c>
      <c r="BF12" s="53"/>
      <c r="BG12" s="60">
        <f t="shared" si="18"/>
        <v>0</v>
      </c>
      <c r="BH12" s="34">
        <f t="shared" si="34"/>
        <v>0</v>
      </c>
    </row>
    <row r="13" spans="1:60" x14ac:dyDescent="0.25">
      <c r="A13" s="14">
        <v>2030</v>
      </c>
      <c r="B13" s="18"/>
      <c r="C13" s="30" t="str">
        <f t="shared" si="19"/>
        <v>Erdgas</v>
      </c>
      <c r="D13" s="28">
        <f>IF(C13=Felder!$A$2,Felder!$B$2,IF(C13=Felder!$A$3,Felder!$B$3,IF(C13=Felder!$A$4,Felder!$B$4,IF(C13=Felder!$A$5,Felder!$B$5,IF(C13=Felder!$A$6,Felder!$B$6,IF(C13=Felder!$A$7,Felder!$B$7,IF(C13=Felder!$A$8,Felder!$B$8,IF(C13=Felder!$A$9,Felder!$B$9,0))))))))</f>
        <v>252</v>
      </c>
      <c r="E13" s="28">
        <f t="shared" si="20"/>
        <v>0</v>
      </c>
      <c r="F13" s="21">
        <f t="shared" si="21"/>
        <v>0</v>
      </c>
      <c r="G13" s="25">
        <f t="shared" si="22"/>
        <v>0</v>
      </c>
      <c r="H13" s="32">
        <f>(D13*E13+F13*Felder!$B21+Berechnung!G13*Felder!$B$13)/1000</f>
        <v>0</v>
      </c>
      <c r="I13" s="53"/>
      <c r="J13" s="30" t="str">
        <f t="shared" si="23"/>
        <v>Erdgas</v>
      </c>
      <c r="K13" s="28">
        <f>IF(J13=Felder!$A$2,Felder!$B$2,IF(J13=Felder!$A$3,Felder!$B$3,IF(J13=Felder!$A$4,Felder!$B$4,IF(J13=Felder!$A$5,Felder!$B$5,IF(J13=Felder!$A$6,Felder!$B$6,IF(J13=Felder!$A$7,Felder!$B$7,IF(J13=Felder!$A$8,Felder!$B$8,IF(J13=Felder!$A$9,Felder!$B$9,0))))))))</f>
        <v>252</v>
      </c>
      <c r="L13" s="28">
        <f t="shared" si="0"/>
        <v>0</v>
      </c>
      <c r="M13" s="21">
        <f t="shared" si="1"/>
        <v>0</v>
      </c>
      <c r="N13" s="25">
        <f t="shared" si="2"/>
        <v>0</v>
      </c>
      <c r="O13" s="32">
        <f>(K13*L13+M13*Felder!$B21+Berechnung!N13*Felder!$B$13)/1000</f>
        <v>0</v>
      </c>
      <c r="P13" s="53"/>
      <c r="Q13" s="30" t="str">
        <f t="shared" si="24"/>
        <v>Erdgas</v>
      </c>
      <c r="R13" s="28">
        <f>IF(Q13=Felder!$A$2,Felder!$B$2,IF(Q13=Felder!$A$3,Felder!$B$3,IF(Q13=Felder!$A$4,Felder!$B$4,IF(Q13=Felder!$A$5,Felder!$B$5,IF(Q13=Felder!$A$6,Felder!$B$6,IF(Q13=Felder!$A$7,Felder!$B$7,IF(Q13=Felder!$A$8,Felder!$B$8,IF(Q13=Felder!$A$9,Felder!$B$9,0))))))))</f>
        <v>252</v>
      </c>
      <c r="S13" s="28">
        <f t="shared" si="25"/>
        <v>0</v>
      </c>
      <c r="T13" s="21">
        <f t="shared" si="26"/>
        <v>0</v>
      </c>
      <c r="U13" s="25">
        <f t="shared" si="27"/>
        <v>0</v>
      </c>
      <c r="V13" s="32">
        <f>(R13*S13+T13*Felder!$B21+Berechnung!U13*Felder!$B$13)/1000</f>
        <v>0</v>
      </c>
      <c r="W13" s="53"/>
      <c r="X13" s="30" t="str">
        <f t="shared" si="28"/>
        <v>Erdgas</v>
      </c>
      <c r="Y13" s="28">
        <f>IF(X13=Felder!$A$2,Felder!$B$2,IF(X13=Felder!$A$3,Felder!$B$3,IF(X13=Felder!$A$4,Felder!$B$4,IF(X13=Felder!$A$5,Felder!$B$5,IF(X13=Felder!$A$6,Felder!$B$6,IF(X13=Felder!$A$7,Felder!$B$7,IF(X13=Felder!$A$8,Felder!$B$8,IF(X13=Felder!$A$9,Felder!$B$9,0))))))))</f>
        <v>252</v>
      </c>
      <c r="Z13" s="28">
        <f t="shared" si="29"/>
        <v>0</v>
      </c>
      <c r="AA13" s="21">
        <f t="shared" si="4"/>
        <v>0</v>
      </c>
      <c r="AB13" s="25">
        <f t="shared" si="5"/>
        <v>0</v>
      </c>
      <c r="AC13" s="32">
        <f>(Y13*Z13+AA13*Felder!$B21+Berechnung!AB13*Felder!$B$13)/1000</f>
        <v>0</v>
      </c>
      <c r="AD13" s="53"/>
      <c r="AE13" s="30" t="str">
        <f t="shared" si="30"/>
        <v>Erdgas</v>
      </c>
      <c r="AF13" s="28">
        <f>IF(AE13=Felder!$A$2,Felder!$B$2,IF(AE13=Felder!$A$3,Felder!$B$3,IF(AE13=Felder!$A$4,Felder!$B$4,IF(AE13=Felder!$A$5,Felder!$B$5,IF(AE13=Felder!$A$6,Felder!$B$6,IF(AE13=Felder!$A$7,Felder!$B$7,IF(AE13=Felder!$A$8,Felder!$B$8,IF(AE13=Felder!$A$9,Felder!$B$9,0))))))))</f>
        <v>252</v>
      </c>
      <c r="AG13" s="28">
        <f t="shared" si="6"/>
        <v>0</v>
      </c>
      <c r="AH13" s="21">
        <f t="shared" si="7"/>
        <v>0</v>
      </c>
      <c r="AI13" s="25">
        <f t="shared" si="8"/>
        <v>0</v>
      </c>
      <c r="AJ13" s="32">
        <f>(AF13*AG13+AH13*Felder!$B21+Berechnung!AI13*Felder!$B$13)/1000</f>
        <v>0</v>
      </c>
      <c r="AK13" s="53"/>
      <c r="AL13" s="30" t="str">
        <f t="shared" si="31"/>
        <v>Erdgas</v>
      </c>
      <c r="AM13" s="28">
        <f>IF(AL13=Felder!$A$2,Felder!$B$2,IF(AL13=Felder!$A$3,Felder!$B$3,IF(AL13=Felder!$A$4,Felder!$B$4,IF(AL13=Felder!$A$5,Felder!$B$5,IF(AL13=Felder!$A$6,Felder!$B$6,IF(AL13=Felder!$A$7,Felder!$B$7,IF(AL13=Felder!$A$8,Felder!$B$8,IF(AL13=Felder!$A$9,Felder!$B$9,0))))))))</f>
        <v>252</v>
      </c>
      <c r="AN13" s="28">
        <f t="shared" si="9"/>
        <v>0</v>
      </c>
      <c r="AO13" s="21">
        <f t="shared" si="10"/>
        <v>0</v>
      </c>
      <c r="AP13" s="25">
        <f t="shared" si="11"/>
        <v>0</v>
      </c>
      <c r="AQ13" s="32">
        <f>(AM13*AN13+AO13*Felder!$B21+Berechnung!AP13*Felder!$B$13)/1000</f>
        <v>0</v>
      </c>
      <c r="AR13" s="53"/>
      <c r="AS13" s="30" t="str">
        <f t="shared" si="32"/>
        <v>Erdgas</v>
      </c>
      <c r="AT13" s="28">
        <f>IF(AS13=Felder!$A$2,Felder!$B$2,IF(AS13=Felder!$A$3,Felder!$B$3,IF(AS13=Felder!$A$4,Felder!$B$4,IF(AS13=Felder!$A$5,Felder!$B$5,IF(AS13=Felder!$A$6,Felder!$B$6,IF(AS13=Felder!$A$7,Felder!$B$7,IF(AS13=Felder!$A$8,Felder!$B$8,IF(AS13=Felder!$A$9,Felder!$B$9,0))))))))</f>
        <v>252</v>
      </c>
      <c r="AU13" s="28">
        <f t="shared" si="12"/>
        <v>0</v>
      </c>
      <c r="AV13" s="21">
        <f t="shared" si="13"/>
        <v>0</v>
      </c>
      <c r="AW13" s="25">
        <f t="shared" si="14"/>
        <v>0</v>
      </c>
      <c r="AX13" s="32">
        <f>(AT13*AU13+AV13*Felder!$B21+Berechnung!AW13*Felder!$B$13)/1000</f>
        <v>0</v>
      </c>
      <c r="AY13" s="53"/>
      <c r="AZ13" s="30" t="str">
        <f t="shared" si="33"/>
        <v>Erdgas</v>
      </c>
      <c r="BA13" s="28">
        <f>IF(AZ13=Felder!$A$2,Felder!$B$2,IF(AZ13=Felder!$A$3,Felder!$B$3,IF(AZ13=Felder!$A$4,Felder!$B$4,IF(AZ13=Felder!$A$5,Felder!$B$5,IF(AZ13=Felder!$A$6,Felder!$B$6,IF(AZ13=Felder!$A$7,Felder!$B$7,IF(AZ13=Felder!$A$8,Felder!$B$8,IF(AZ13=Felder!$A$9,Felder!$B$9,0))))))))</f>
        <v>252</v>
      </c>
      <c r="BB13" s="28">
        <f t="shared" si="15"/>
        <v>0</v>
      </c>
      <c r="BC13" s="21">
        <f t="shared" si="16"/>
        <v>0</v>
      </c>
      <c r="BD13" s="25">
        <f t="shared" si="17"/>
        <v>0</v>
      </c>
      <c r="BE13" s="32">
        <f>(BA13*BB13+BC13*Felder!$B21+Berechnung!BD13*Felder!$B$13)/1000</f>
        <v>0</v>
      </c>
      <c r="BF13" s="53"/>
      <c r="BG13" s="60">
        <f t="shared" si="18"/>
        <v>0</v>
      </c>
      <c r="BH13" s="34">
        <f t="shared" si="34"/>
        <v>0</v>
      </c>
    </row>
    <row r="14" spans="1:60" x14ac:dyDescent="0.25">
      <c r="A14" s="14">
        <v>2031</v>
      </c>
      <c r="B14" s="18"/>
      <c r="C14" s="30" t="str">
        <f t="shared" si="19"/>
        <v>Erdgas</v>
      </c>
      <c r="D14" s="28">
        <f>IF(C14=Felder!$A$2,Felder!$B$2,IF(C14=Felder!$A$3,Felder!$B$3,IF(C14=Felder!$A$4,Felder!$B$4,IF(C14=Felder!$A$5,Felder!$B$5,IF(C14=Felder!$A$6,Felder!$B$6,IF(C14=Felder!$A$7,Felder!$B$7,IF(C14=Felder!$A$8,Felder!$B$8,IF(C14=Felder!$A$9,Felder!$B$9,0))))))))</f>
        <v>252</v>
      </c>
      <c r="E14" s="28">
        <f t="shared" si="20"/>
        <v>0</v>
      </c>
      <c r="F14" s="21">
        <f t="shared" si="21"/>
        <v>0</v>
      </c>
      <c r="G14" s="25">
        <f t="shared" si="22"/>
        <v>0</v>
      </c>
      <c r="H14" s="32">
        <f>(D14*E14+F14*Felder!$B22+Berechnung!G14*Felder!$B$13)/1000</f>
        <v>0</v>
      </c>
      <c r="I14" s="53"/>
      <c r="J14" s="30" t="str">
        <f t="shared" si="23"/>
        <v>Erdgas</v>
      </c>
      <c r="K14" s="28">
        <f>IF(J14=Felder!$A$2,Felder!$B$2,IF(J14=Felder!$A$3,Felder!$B$3,IF(J14=Felder!$A$4,Felder!$B$4,IF(J14=Felder!$A$5,Felder!$B$5,IF(J14=Felder!$A$6,Felder!$B$6,IF(J14=Felder!$A$7,Felder!$B$7,IF(J14=Felder!$A$8,Felder!$B$8,IF(J14=Felder!$A$9,Felder!$B$9,0))))))))</f>
        <v>252</v>
      </c>
      <c r="L14" s="28">
        <f t="shared" si="0"/>
        <v>0</v>
      </c>
      <c r="M14" s="21">
        <f t="shared" si="1"/>
        <v>0</v>
      </c>
      <c r="N14" s="25">
        <f t="shared" si="2"/>
        <v>0</v>
      </c>
      <c r="O14" s="32">
        <f>(K14*L14+M14*Felder!$B22+Berechnung!N14*Felder!$B$13)/1000</f>
        <v>0</v>
      </c>
      <c r="P14" s="53"/>
      <c r="Q14" s="30" t="str">
        <f t="shared" si="24"/>
        <v>Erdgas</v>
      </c>
      <c r="R14" s="28">
        <f>IF(Q14=Felder!$A$2,Felder!$B$2,IF(Q14=Felder!$A$3,Felder!$B$3,IF(Q14=Felder!$A$4,Felder!$B$4,IF(Q14=Felder!$A$5,Felder!$B$5,IF(Q14=Felder!$A$6,Felder!$B$6,IF(Q14=Felder!$A$7,Felder!$B$7,IF(Q14=Felder!$A$8,Felder!$B$8,IF(Q14=Felder!$A$9,Felder!$B$9,0))))))))</f>
        <v>252</v>
      </c>
      <c r="S14" s="28">
        <f t="shared" si="25"/>
        <v>0</v>
      </c>
      <c r="T14" s="21">
        <f t="shared" si="26"/>
        <v>0</v>
      </c>
      <c r="U14" s="25">
        <f t="shared" si="27"/>
        <v>0</v>
      </c>
      <c r="V14" s="32">
        <f>(R14*S14+T14*Felder!$B22+Berechnung!U14*Felder!$B$13)/1000</f>
        <v>0</v>
      </c>
      <c r="W14" s="53"/>
      <c r="X14" s="30" t="str">
        <f t="shared" si="28"/>
        <v>Erdgas</v>
      </c>
      <c r="Y14" s="28">
        <f>IF(X14=Felder!$A$2,Felder!$B$2,IF(X14=Felder!$A$3,Felder!$B$3,IF(X14=Felder!$A$4,Felder!$B$4,IF(X14=Felder!$A$5,Felder!$B$5,IF(X14=Felder!$A$6,Felder!$B$6,IF(X14=Felder!$A$7,Felder!$B$7,IF(X14=Felder!$A$8,Felder!$B$8,IF(X14=Felder!$A$9,Felder!$B$9,0))))))))</f>
        <v>252</v>
      </c>
      <c r="Z14" s="28">
        <f t="shared" si="29"/>
        <v>0</v>
      </c>
      <c r="AA14" s="21">
        <f t="shared" si="4"/>
        <v>0</v>
      </c>
      <c r="AB14" s="25">
        <f t="shared" si="5"/>
        <v>0</v>
      </c>
      <c r="AC14" s="32">
        <f>(Y14*Z14+AA14*Felder!$B22+Berechnung!AB14*Felder!$B$13)/1000</f>
        <v>0</v>
      </c>
      <c r="AD14" s="53"/>
      <c r="AE14" s="30" t="str">
        <f t="shared" si="30"/>
        <v>Erdgas</v>
      </c>
      <c r="AF14" s="28">
        <f>IF(AE14=Felder!$A$2,Felder!$B$2,IF(AE14=Felder!$A$3,Felder!$B$3,IF(AE14=Felder!$A$4,Felder!$B$4,IF(AE14=Felder!$A$5,Felder!$B$5,IF(AE14=Felder!$A$6,Felder!$B$6,IF(AE14=Felder!$A$7,Felder!$B$7,IF(AE14=Felder!$A$8,Felder!$B$8,IF(AE14=Felder!$A$9,Felder!$B$9,0))))))))</f>
        <v>252</v>
      </c>
      <c r="AG14" s="28">
        <f t="shared" si="6"/>
        <v>0</v>
      </c>
      <c r="AH14" s="21">
        <f t="shared" si="7"/>
        <v>0</v>
      </c>
      <c r="AI14" s="25">
        <f t="shared" si="8"/>
        <v>0</v>
      </c>
      <c r="AJ14" s="32">
        <f>(AF14*AG14+AH14*Felder!$B22+Berechnung!AI14*Felder!$B$13)/1000</f>
        <v>0</v>
      </c>
      <c r="AK14" s="53"/>
      <c r="AL14" s="30" t="str">
        <f t="shared" si="31"/>
        <v>Erdgas</v>
      </c>
      <c r="AM14" s="28">
        <f>IF(AL14=Felder!$A$2,Felder!$B$2,IF(AL14=Felder!$A$3,Felder!$B$3,IF(AL14=Felder!$A$4,Felder!$B$4,IF(AL14=Felder!$A$5,Felder!$B$5,IF(AL14=Felder!$A$6,Felder!$B$6,IF(AL14=Felder!$A$7,Felder!$B$7,IF(AL14=Felder!$A$8,Felder!$B$8,IF(AL14=Felder!$A$9,Felder!$B$9,0))))))))</f>
        <v>252</v>
      </c>
      <c r="AN14" s="28">
        <f t="shared" si="9"/>
        <v>0</v>
      </c>
      <c r="AO14" s="21">
        <f t="shared" si="10"/>
        <v>0</v>
      </c>
      <c r="AP14" s="25">
        <f t="shared" si="11"/>
        <v>0</v>
      </c>
      <c r="AQ14" s="32">
        <f>(AM14*AN14+AO14*Felder!$B22+Berechnung!AP14*Felder!$B$13)/1000</f>
        <v>0</v>
      </c>
      <c r="AR14" s="53"/>
      <c r="AS14" s="30" t="str">
        <f t="shared" si="32"/>
        <v>Erdgas</v>
      </c>
      <c r="AT14" s="28">
        <f>IF(AS14=Felder!$A$2,Felder!$B$2,IF(AS14=Felder!$A$3,Felder!$B$3,IF(AS14=Felder!$A$4,Felder!$B$4,IF(AS14=Felder!$A$5,Felder!$B$5,IF(AS14=Felder!$A$6,Felder!$B$6,IF(AS14=Felder!$A$7,Felder!$B$7,IF(AS14=Felder!$A$8,Felder!$B$8,IF(AS14=Felder!$A$9,Felder!$B$9,0))))))))</f>
        <v>252</v>
      </c>
      <c r="AU14" s="28">
        <f t="shared" si="12"/>
        <v>0</v>
      </c>
      <c r="AV14" s="21">
        <f t="shared" si="13"/>
        <v>0</v>
      </c>
      <c r="AW14" s="25">
        <f t="shared" si="14"/>
        <v>0</v>
      </c>
      <c r="AX14" s="32">
        <f>(AT14*AU14+AV14*Felder!$B22+Berechnung!AW14*Felder!$B$13)/1000</f>
        <v>0</v>
      </c>
      <c r="AY14" s="53"/>
      <c r="AZ14" s="30" t="str">
        <f t="shared" si="33"/>
        <v>Erdgas</v>
      </c>
      <c r="BA14" s="28">
        <f>IF(AZ14=Felder!$A$2,Felder!$B$2,IF(AZ14=Felder!$A$3,Felder!$B$3,IF(AZ14=Felder!$A$4,Felder!$B$4,IF(AZ14=Felder!$A$5,Felder!$B$5,IF(AZ14=Felder!$A$6,Felder!$B$6,IF(AZ14=Felder!$A$7,Felder!$B$7,IF(AZ14=Felder!$A$8,Felder!$B$8,IF(AZ14=Felder!$A$9,Felder!$B$9,0))))))))</f>
        <v>252</v>
      </c>
      <c r="BB14" s="28">
        <f t="shared" si="15"/>
        <v>0</v>
      </c>
      <c r="BC14" s="21">
        <f t="shared" si="16"/>
        <v>0</v>
      </c>
      <c r="BD14" s="25">
        <f t="shared" si="17"/>
        <v>0</v>
      </c>
      <c r="BE14" s="32">
        <f>(BA14*BB14+BC14*Felder!$B22+Berechnung!BD14*Felder!$B$13)/1000</f>
        <v>0</v>
      </c>
      <c r="BF14" s="53"/>
      <c r="BG14" s="60">
        <f t="shared" si="18"/>
        <v>0</v>
      </c>
      <c r="BH14" s="34">
        <f t="shared" si="34"/>
        <v>0</v>
      </c>
    </row>
    <row r="15" spans="1:60" x14ac:dyDescent="0.25">
      <c r="A15" s="14">
        <v>2032</v>
      </c>
      <c r="B15" s="18"/>
      <c r="C15" s="30" t="str">
        <f t="shared" si="19"/>
        <v>Erdgas</v>
      </c>
      <c r="D15" s="28">
        <f>IF(C15=Felder!$A$2,Felder!$B$2,IF(C15=Felder!$A$3,Felder!$B$3,IF(C15=Felder!$A$4,Felder!$B$4,IF(C15=Felder!$A$5,Felder!$B$5,IF(C15=Felder!$A$6,Felder!$B$6,IF(C15=Felder!$A$7,Felder!$B$7,IF(C15=Felder!$A$8,Felder!$B$8,IF(C15=Felder!$A$9,Felder!$B$9,0))))))))</f>
        <v>252</v>
      </c>
      <c r="E15" s="28">
        <f t="shared" si="20"/>
        <v>0</v>
      </c>
      <c r="F15" s="21">
        <f t="shared" si="21"/>
        <v>0</v>
      </c>
      <c r="G15" s="25">
        <f t="shared" si="22"/>
        <v>0</v>
      </c>
      <c r="H15" s="32">
        <f>(D15*E15+F15*Felder!$B23+Berechnung!G15*Felder!$B$13)/1000</f>
        <v>0</v>
      </c>
      <c r="I15" s="53"/>
      <c r="J15" s="30" t="str">
        <f t="shared" si="23"/>
        <v>Erdgas</v>
      </c>
      <c r="K15" s="28">
        <f>IF(J15=Felder!$A$2,Felder!$B$2,IF(J15=Felder!$A$3,Felder!$B$3,IF(J15=Felder!$A$4,Felder!$B$4,IF(J15=Felder!$A$5,Felder!$B$5,IF(J15=Felder!$A$6,Felder!$B$6,IF(J15=Felder!$A$7,Felder!$B$7,IF(J15=Felder!$A$8,Felder!$B$8,IF(J15=Felder!$A$9,Felder!$B$9,0))))))))</f>
        <v>252</v>
      </c>
      <c r="L15" s="28">
        <f t="shared" si="0"/>
        <v>0</v>
      </c>
      <c r="M15" s="21">
        <f t="shared" si="1"/>
        <v>0</v>
      </c>
      <c r="N15" s="25">
        <f t="shared" si="2"/>
        <v>0</v>
      </c>
      <c r="O15" s="32">
        <f>(K15*L15+M15*Felder!$B23+Berechnung!N15*Felder!$B$13)/1000</f>
        <v>0</v>
      </c>
      <c r="P15" s="53"/>
      <c r="Q15" s="30" t="str">
        <f t="shared" si="24"/>
        <v>Erdgas</v>
      </c>
      <c r="R15" s="28">
        <f>IF(Q15=Felder!$A$2,Felder!$B$2,IF(Q15=Felder!$A$3,Felder!$B$3,IF(Q15=Felder!$A$4,Felder!$B$4,IF(Q15=Felder!$A$5,Felder!$B$5,IF(Q15=Felder!$A$6,Felder!$B$6,IF(Q15=Felder!$A$7,Felder!$B$7,IF(Q15=Felder!$A$8,Felder!$B$8,IF(Q15=Felder!$A$9,Felder!$B$9,0))))))))</f>
        <v>252</v>
      </c>
      <c r="S15" s="28">
        <f t="shared" si="25"/>
        <v>0</v>
      </c>
      <c r="T15" s="21">
        <f t="shared" si="26"/>
        <v>0</v>
      </c>
      <c r="U15" s="25">
        <f t="shared" si="27"/>
        <v>0</v>
      </c>
      <c r="V15" s="32">
        <f>(R15*S15+T15*Felder!$B23+Berechnung!U15*Felder!$B$13)/1000</f>
        <v>0</v>
      </c>
      <c r="W15" s="53"/>
      <c r="X15" s="30" t="str">
        <f t="shared" si="28"/>
        <v>Erdgas</v>
      </c>
      <c r="Y15" s="28">
        <f>IF(X15=Felder!$A$2,Felder!$B$2,IF(X15=Felder!$A$3,Felder!$B$3,IF(X15=Felder!$A$4,Felder!$B$4,IF(X15=Felder!$A$5,Felder!$B$5,IF(X15=Felder!$A$6,Felder!$B$6,IF(X15=Felder!$A$7,Felder!$B$7,IF(X15=Felder!$A$8,Felder!$B$8,IF(X15=Felder!$A$9,Felder!$B$9,0))))))))</f>
        <v>252</v>
      </c>
      <c r="Z15" s="28">
        <f t="shared" si="29"/>
        <v>0</v>
      </c>
      <c r="AA15" s="21">
        <f t="shared" si="4"/>
        <v>0</v>
      </c>
      <c r="AB15" s="25">
        <f t="shared" si="5"/>
        <v>0</v>
      </c>
      <c r="AC15" s="32">
        <f>(Y15*Z15+AA15*Felder!$B23+Berechnung!AB15*Felder!$B$13)/1000</f>
        <v>0</v>
      </c>
      <c r="AD15" s="53"/>
      <c r="AE15" s="30" t="str">
        <f t="shared" si="30"/>
        <v>Erdgas</v>
      </c>
      <c r="AF15" s="28">
        <f>IF(AE15=Felder!$A$2,Felder!$B$2,IF(AE15=Felder!$A$3,Felder!$B$3,IF(AE15=Felder!$A$4,Felder!$B$4,IF(AE15=Felder!$A$5,Felder!$B$5,IF(AE15=Felder!$A$6,Felder!$B$6,IF(AE15=Felder!$A$7,Felder!$B$7,IF(AE15=Felder!$A$8,Felder!$B$8,IF(AE15=Felder!$A$9,Felder!$B$9,0))))))))</f>
        <v>252</v>
      </c>
      <c r="AG15" s="28">
        <f t="shared" si="6"/>
        <v>0</v>
      </c>
      <c r="AH15" s="21">
        <f t="shared" si="7"/>
        <v>0</v>
      </c>
      <c r="AI15" s="25">
        <f t="shared" si="8"/>
        <v>0</v>
      </c>
      <c r="AJ15" s="32">
        <f>(AF15*AG15+AH15*Felder!$B23+Berechnung!AI15*Felder!$B$13)/1000</f>
        <v>0</v>
      </c>
      <c r="AK15" s="53"/>
      <c r="AL15" s="30" t="str">
        <f t="shared" si="31"/>
        <v>Erdgas</v>
      </c>
      <c r="AM15" s="28">
        <f>IF(AL15=Felder!$A$2,Felder!$B$2,IF(AL15=Felder!$A$3,Felder!$B$3,IF(AL15=Felder!$A$4,Felder!$B$4,IF(AL15=Felder!$A$5,Felder!$B$5,IF(AL15=Felder!$A$6,Felder!$B$6,IF(AL15=Felder!$A$7,Felder!$B$7,IF(AL15=Felder!$A$8,Felder!$B$8,IF(AL15=Felder!$A$9,Felder!$B$9,0))))))))</f>
        <v>252</v>
      </c>
      <c r="AN15" s="28">
        <f t="shared" si="9"/>
        <v>0</v>
      </c>
      <c r="AO15" s="21">
        <f t="shared" si="10"/>
        <v>0</v>
      </c>
      <c r="AP15" s="25">
        <f t="shared" si="11"/>
        <v>0</v>
      </c>
      <c r="AQ15" s="32">
        <f>(AM15*AN15+AO15*Felder!$B23+Berechnung!AP15*Felder!$B$13)/1000</f>
        <v>0</v>
      </c>
      <c r="AR15" s="53"/>
      <c r="AS15" s="30" t="str">
        <f t="shared" si="32"/>
        <v>Erdgas</v>
      </c>
      <c r="AT15" s="28">
        <f>IF(AS15=Felder!$A$2,Felder!$B$2,IF(AS15=Felder!$A$3,Felder!$B$3,IF(AS15=Felder!$A$4,Felder!$B$4,IF(AS15=Felder!$A$5,Felder!$B$5,IF(AS15=Felder!$A$6,Felder!$B$6,IF(AS15=Felder!$A$7,Felder!$B$7,IF(AS15=Felder!$A$8,Felder!$B$8,IF(AS15=Felder!$A$9,Felder!$B$9,0))))))))</f>
        <v>252</v>
      </c>
      <c r="AU15" s="28">
        <f t="shared" si="12"/>
        <v>0</v>
      </c>
      <c r="AV15" s="21">
        <f t="shared" si="13"/>
        <v>0</v>
      </c>
      <c r="AW15" s="25">
        <f t="shared" si="14"/>
        <v>0</v>
      </c>
      <c r="AX15" s="32">
        <f>(AT15*AU15+AV15*Felder!$B23+Berechnung!AW15*Felder!$B$13)/1000</f>
        <v>0</v>
      </c>
      <c r="AY15" s="53"/>
      <c r="AZ15" s="30" t="str">
        <f t="shared" si="33"/>
        <v>Erdgas</v>
      </c>
      <c r="BA15" s="28">
        <f>IF(AZ15=Felder!$A$2,Felder!$B$2,IF(AZ15=Felder!$A$3,Felder!$B$3,IF(AZ15=Felder!$A$4,Felder!$B$4,IF(AZ15=Felder!$A$5,Felder!$B$5,IF(AZ15=Felder!$A$6,Felder!$B$6,IF(AZ15=Felder!$A$7,Felder!$B$7,IF(AZ15=Felder!$A$8,Felder!$B$8,IF(AZ15=Felder!$A$9,Felder!$B$9,0))))))))</f>
        <v>252</v>
      </c>
      <c r="BB15" s="28">
        <f t="shared" si="15"/>
        <v>0</v>
      </c>
      <c r="BC15" s="21">
        <f t="shared" si="16"/>
        <v>0</v>
      </c>
      <c r="BD15" s="25">
        <f t="shared" si="17"/>
        <v>0</v>
      </c>
      <c r="BE15" s="32">
        <f>(BA15*BB15+BC15*Felder!$B23+Berechnung!BD15*Felder!$B$13)/1000</f>
        <v>0</v>
      </c>
      <c r="BF15" s="53"/>
      <c r="BG15" s="60">
        <f t="shared" si="18"/>
        <v>0</v>
      </c>
      <c r="BH15" s="34">
        <f t="shared" si="34"/>
        <v>0</v>
      </c>
    </row>
    <row r="16" spans="1:60" x14ac:dyDescent="0.25">
      <c r="A16" s="14">
        <v>2033</v>
      </c>
      <c r="B16" s="18"/>
      <c r="C16" s="30" t="str">
        <f t="shared" si="19"/>
        <v>Erdgas</v>
      </c>
      <c r="D16" s="28">
        <f>IF(C16=Felder!$A$2,Felder!$B$2,IF(C16=Felder!$A$3,Felder!$B$3,IF(C16=Felder!$A$4,Felder!$B$4,IF(C16=Felder!$A$5,Felder!$B$5,IF(C16=Felder!$A$6,Felder!$B$6,IF(C16=Felder!$A$7,Felder!$B$7,IF(C16=Felder!$A$8,Felder!$B$8,IF(C16=Felder!$A$9,Felder!$B$9,0))))))))</f>
        <v>252</v>
      </c>
      <c r="E16" s="28">
        <f t="shared" si="20"/>
        <v>0</v>
      </c>
      <c r="F16" s="21">
        <f t="shared" si="21"/>
        <v>0</v>
      </c>
      <c r="G16" s="25">
        <f t="shared" si="22"/>
        <v>0</v>
      </c>
      <c r="H16" s="32">
        <f>(D16*E16+F16*Felder!$B24+Berechnung!G16*Felder!$B$13)/1000</f>
        <v>0</v>
      </c>
      <c r="I16" s="53"/>
      <c r="J16" s="30" t="str">
        <f t="shared" si="23"/>
        <v>Erdgas</v>
      </c>
      <c r="K16" s="28">
        <f>IF(J16=Felder!$A$2,Felder!$B$2,IF(J16=Felder!$A$3,Felder!$B$3,IF(J16=Felder!$A$4,Felder!$B$4,IF(J16=Felder!$A$5,Felder!$B$5,IF(J16=Felder!$A$6,Felder!$B$6,IF(J16=Felder!$A$7,Felder!$B$7,IF(J16=Felder!$A$8,Felder!$B$8,IF(J16=Felder!$A$9,Felder!$B$9,0))))))))</f>
        <v>252</v>
      </c>
      <c r="L16" s="28">
        <f t="shared" si="0"/>
        <v>0</v>
      </c>
      <c r="M16" s="21">
        <f t="shared" si="1"/>
        <v>0</v>
      </c>
      <c r="N16" s="25">
        <f t="shared" si="2"/>
        <v>0</v>
      </c>
      <c r="O16" s="32">
        <f>(K16*L16+M16*Felder!$B24+Berechnung!N16*Felder!$B$13)/1000</f>
        <v>0</v>
      </c>
      <c r="P16" s="53"/>
      <c r="Q16" s="30" t="str">
        <f t="shared" si="24"/>
        <v>Erdgas</v>
      </c>
      <c r="R16" s="28">
        <f>IF(Q16=Felder!$A$2,Felder!$B$2,IF(Q16=Felder!$A$3,Felder!$B$3,IF(Q16=Felder!$A$4,Felder!$B$4,IF(Q16=Felder!$A$5,Felder!$B$5,IF(Q16=Felder!$A$6,Felder!$B$6,IF(Q16=Felder!$A$7,Felder!$B$7,IF(Q16=Felder!$A$8,Felder!$B$8,IF(Q16=Felder!$A$9,Felder!$B$9,0))))))))</f>
        <v>252</v>
      </c>
      <c r="S16" s="28">
        <f t="shared" si="25"/>
        <v>0</v>
      </c>
      <c r="T16" s="21">
        <f t="shared" si="26"/>
        <v>0</v>
      </c>
      <c r="U16" s="25">
        <f t="shared" si="27"/>
        <v>0</v>
      </c>
      <c r="V16" s="32">
        <f>(R16*S16+T16*Felder!$B24+Berechnung!U16*Felder!$B$13)/1000</f>
        <v>0</v>
      </c>
      <c r="W16" s="53"/>
      <c r="X16" s="30" t="str">
        <f t="shared" si="28"/>
        <v>Erdgas</v>
      </c>
      <c r="Y16" s="28">
        <f>IF(X16=Felder!$A$2,Felder!$B$2,IF(X16=Felder!$A$3,Felder!$B$3,IF(X16=Felder!$A$4,Felder!$B$4,IF(X16=Felder!$A$5,Felder!$B$5,IF(X16=Felder!$A$6,Felder!$B$6,IF(X16=Felder!$A$7,Felder!$B$7,IF(X16=Felder!$A$8,Felder!$B$8,IF(X16=Felder!$A$9,Felder!$B$9,0))))))))</f>
        <v>252</v>
      </c>
      <c r="Z16" s="28">
        <f t="shared" si="29"/>
        <v>0</v>
      </c>
      <c r="AA16" s="21">
        <f t="shared" si="4"/>
        <v>0</v>
      </c>
      <c r="AB16" s="25">
        <f t="shared" si="5"/>
        <v>0</v>
      </c>
      <c r="AC16" s="32">
        <f>(Y16*Z16+AA16*Felder!$B24+Berechnung!AB16*Felder!$B$13)/1000</f>
        <v>0</v>
      </c>
      <c r="AD16" s="53"/>
      <c r="AE16" s="30" t="str">
        <f t="shared" si="30"/>
        <v>Erdgas</v>
      </c>
      <c r="AF16" s="28">
        <f>IF(AE16=Felder!$A$2,Felder!$B$2,IF(AE16=Felder!$A$3,Felder!$B$3,IF(AE16=Felder!$A$4,Felder!$B$4,IF(AE16=Felder!$A$5,Felder!$B$5,IF(AE16=Felder!$A$6,Felder!$B$6,IF(AE16=Felder!$A$7,Felder!$B$7,IF(AE16=Felder!$A$8,Felder!$B$8,IF(AE16=Felder!$A$9,Felder!$B$9,0))))))))</f>
        <v>252</v>
      </c>
      <c r="AG16" s="28">
        <f t="shared" si="6"/>
        <v>0</v>
      </c>
      <c r="AH16" s="21">
        <f t="shared" si="7"/>
        <v>0</v>
      </c>
      <c r="AI16" s="25">
        <f t="shared" si="8"/>
        <v>0</v>
      </c>
      <c r="AJ16" s="32">
        <f>(AF16*AG16+AH16*Felder!$B24+Berechnung!AI16*Felder!$B$13)/1000</f>
        <v>0</v>
      </c>
      <c r="AK16" s="53"/>
      <c r="AL16" s="30" t="str">
        <f t="shared" si="31"/>
        <v>Erdgas</v>
      </c>
      <c r="AM16" s="28">
        <f>IF(AL16=Felder!$A$2,Felder!$B$2,IF(AL16=Felder!$A$3,Felder!$B$3,IF(AL16=Felder!$A$4,Felder!$B$4,IF(AL16=Felder!$A$5,Felder!$B$5,IF(AL16=Felder!$A$6,Felder!$B$6,IF(AL16=Felder!$A$7,Felder!$B$7,IF(AL16=Felder!$A$8,Felder!$B$8,IF(AL16=Felder!$A$9,Felder!$B$9,0))))))))</f>
        <v>252</v>
      </c>
      <c r="AN16" s="28">
        <f t="shared" si="9"/>
        <v>0</v>
      </c>
      <c r="AO16" s="21">
        <f t="shared" si="10"/>
        <v>0</v>
      </c>
      <c r="AP16" s="25">
        <f t="shared" si="11"/>
        <v>0</v>
      </c>
      <c r="AQ16" s="32">
        <f>(AM16*AN16+AO16*Felder!$B24+Berechnung!AP16*Felder!$B$13)/1000</f>
        <v>0</v>
      </c>
      <c r="AR16" s="53"/>
      <c r="AS16" s="30" t="str">
        <f t="shared" si="32"/>
        <v>Erdgas</v>
      </c>
      <c r="AT16" s="28">
        <f>IF(AS16=Felder!$A$2,Felder!$B$2,IF(AS16=Felder!$A$3,Felder!$B$3,IF(AS16=Felder!$A$4,Felder!$B$4,IF(AS16=Felder!$A$5,Felder!$B$5,IF(AS16=Felder!$A$6,Felder!$B$6,IF(AS16=Felder!$A$7,Felder!$B$7,IF(AS16=Felder!$A$8,Felder!$B$8,IF(AS16=Felder!$A$9,Felder!$B$9,0))))))))</f>
        <v>252</v>
      </c>
      <c r="AU16" s="28">
        <f t="shared" si="12"/>
        <v>0</v>
      </c>
      <c r="AV16" s="21">
        <f t="shared" si="13"/>
        <v>0</v>
      </c>
      <c r="AW16" s="25">
        <f t="shared" si="14"/>
        <v>0</v>
      </c>
      <c r="AX16" s="32">
        <f>(AT16*AU16+AV16*Felder!$B24+Berechnung!AW16*Felder!$B$13)/1000</f>
        <v>0</v>
      </c>
      <c r="AY16" s="53"/>
      <c r="AZ16" s="30" t="str">
        <f t="shared" si="33"/>
        <v>Erdgas</v>
      </c>
      <c r="BA16" s="28">
        <f>IF(AZ16=Felder!$A$2,Felder!$B$2,IF(AZ16=Felder!$A$3,Felder!$B$3,IF(AZ16=Felder!$A$4,Felder!$B$4,IF(AZ16=Felder!$A$5,Felder!$B$5,IF(AZ16=Felder!$A$6,Felder!$B$6,IF(AZ16=Felder!$A$7,Felder!$B$7,IF(AZ16=Felder!$A$8,Felder!$B$8,IF(AZ16=Felder!$A$9,Felder!$B$9,0))))))))</f>
        <v>252</v>
      </c>
      <c r="BB16" s="28">
        <f t="shared" si="15"/>
        <v>0</v>
      </c>
      <c r="BC16" s="21">
        <f t="shared" si="16"/>
        <v>0</v>
      </c>
      <c r="BD16" s="25">
        <f t="shared" si="17"/>
        <v>0</v>
      </c>
      <c r="BE16" s="32">
        <f>(BA16*BB16+BC16*Felder!$B24+Berechnung!BD16*Felder!$B$13)/1000</f>
        <v>0</v>
      </c>
      <c r="BF16" s="53"/>
      <c r="BG16" s="60">
        <f t="shared" si="18"/>
        <v>0</v>
      </c>
      <c r="BH16" s="34">
        <f t="shared" si="34"/>
        <v>0</v>
      </c>
    </row>
    <row r="17" spans="1:60" x14ac:dyDescent="0.25">
      <c r="A17" s="14">
        <v>2034</v>
      </c>
      <c r="B17" s="18"/>
      <c r="C17" s="30" t="str">
        <f t="shared" si="19"/>
        <v>Erdgas</v>
      </c>
      <c r="D17" s="28">
        <f>IF(C17=Felder!$A$2,Felder!$B$2,IF(C17=Felder!$A$3,Felder!$B$3,IF(C17=Felder!$A$4,Felder!$B$4,IF(C17=Felder!$A$5,Felder!$B$5,IF(C17=Felder!$A$6,Felder!$B$6,IF(C17=Felder!$A$7,Felder!$B$7,IF(C17=Felder!$A$8,Felder!$B$8,IF(C17=Felder!$A$9,Felder!$B$9,0))))))))</f>
        <v>252</v>
      </c>
      <c r="E17" s="28">
        <f t="shared" si="20"/>
        <v>0</v>
      </c>
      <c r="F17" s="21">
        <f t="shared" si="21"/>
        <v>0</v>
      </c>
      <c r="G17" s="25">
        <f t="shared" si="22"/>
        <v>0</v>
      </c>
      <c r="H17" s="32">
        <f>(D17*E17+F17*Felder!$B25+Berechnung!G17*Felder!$B$13)/1000</f>
        <v>0</v>
      </c>
      <c r="I17" s="53"/>
      <c r="J17" s="30" t="str">
        <f t="shared" si="23"/>
        <v>Erdgas</v>
      </c>
      <c r="K17" s="28">
        <f>IF(J17=Felder!$A$2,Felder!$B$2,IF(J17=Felder!$A$3,Felder!$B$3,IF(J17=Felder!$A$4,Felder!$B$4,IF(J17=Felder!$A$5,Felder!$B$5,IF(J17=Felder!$A$6,Felder!$B$6,IF(J17=Felder!$A$7,Felder!$B$7,IF(J17=Felder!$A$8,Felder!$B$8,IF(J17=Felder!$A$9,Felder!$B$9,0))))))))</f>
        <v>252</v>
      </c>
      <c r="L17" s="28">
        <f t="shared" si="0"/>
        <v>0</v>
      </c>
      <c r="M17" s="21">
        <f t="shared" si="1"/>
        <v>0</v>
      </c>
      <c r="N17" s="25">
        <f t="shared" si="2"/>
        <v>0</v>
      </c>
      <c r="O17" s="32">
        <f>(K17*L17+M17*Felder!$B25+Berechnung!N17*Felder!$B$13)/1000</f>
        <v>0</v>
      </c>
      <c r="P17" s="53"/>
      <c r="Q17" s="30" t="str">
        <f t="shared" si="24"/>
        <v>Erdgas</v>
      </c>
      <c r="R17" s="28">
        <f>IF(Q17=Felder!$A$2,Felder!$B$2,IF(Q17=Felder!$A$3,Felder!$B$3,IF(Q17=Felder!$A$4,Felder!$B$4,IF(Q17=Felder!$A$5,Felder!$B$5,IF(Q17=Felder!$A$6,Felder!$B$6,IF(Q17=Felder!$A$7,Felder!$B$7,IF(Q17=Felder!$A$8,Felder!$B$8,IF(Q17=Felder!$A$9,Felder!$B$9,0))))))))</f>
        <v>252</v>
      </c>
      <c r="S17" s="28">
        <f t="shared" si="25"/>
        <v>0</v>
      </c>
      <c r="T17" s="21">
        <f t="shared" si="26"/>
        <v>0</v>
      </c>
      <c r="U17" s="25">
        <f t="shared" si="27"/>
        <v>0</v>
      </c>
      <c r="V17" s="32">
        <f>(R17*S17+T17*Felder!$B25+Berechnung!U17*Felder!$B$13)/1000</f>
        <v>0</v>
      </c>
      <c r="W17" s="53"/>
      <c r="X17" s="30" t="str">
        <f t="shared" si="28"/>
        <v>Erdgas</v>
      </c>
      <c r="Y17" s="28">
        <f>IF(X17=Felder!$A$2,Felder!$B$2,IF(X17=Felder!$A$3,Felder!$B$3,IF(X17=Felder!$A$4,Felder!$B$4,IF(X17=Felder!$A$5,Felder!$B$5,IF(X17=Felder!$A$6,Felder!$B$6,IF(X17=Felder!$A$7,Felder!$B$7,IF(X17=Felder!$A$8,Felder!$B$8,IF(X17=Felder!$A$9,Felder!$B$9,0))))))))</f>
        <v>252</v>
      </c>
      <c r="Z17" s="28">
        <f t="shared" si="29"/>
        <v>0</v>
      </c>
      <c r="AA17" s="21">
        <f t="shared" si="4"/>
        <v>0</v>
      </c>
      <c r="AB17" s="25">
        <f t="shared" si="5"/>
        <v>0</v>
      </c>
      <c r="AC17" s="32">
        <f>(Y17*Z17+AA17*Felder!$B25+Berechnung!AB17*Felder!$B$13)/1000</f>
        <v>0</v>
      </c>
      <c r="AD17" s="53"/>
      <c r="AE17" s="30" t="str">
        <f t="shared" si="30"/>
        <v>Erdgas</v>
      </c>
      <c r="AF17" s="28">
        <f>IF(AE17=Felder!$A$2,Felder!$B$2,IF(AE17=Felder!$A$3,Felder!$B$3,IF(AE17=Felder!$A$4,Felder!$B$4,IF(AE17=Felder!$A$5,Felder!$B$5,IF(AE17=Felder!$A$6,Felder!$B$6,IF(AE17=Felder!$A$7,Felder!$B$7,IF(AE17=Felder!$A$8,Felder!$B$8,IF(AE17=Felder!$A$9,Felder!$B$9,0))))))))</f>
        <v>252</v>
      </c>
      <c r="AG17" s="28">
        <f t="shared" si="6"/>
        <v>0</v>
      </c>
      <c r="AH17" s="21">
        <f t="shared" si="7"/>
        <v>0</v>
      </c>
      <c r="AI17" s="25">
        <f t="shared" si="8"/>
        <v>0</v>
      </c>
      <c r="AJ17" s="32">
        <f>(AF17*AG17+AH17*Felder!$B25+Berechnung!AI17*Felder!$B$13)/1000</f>
        <v>0</v>
      </c>
      <c r="AK17" s="53"/>
      <c r="AL17" s="30" t="str">
        <f t="shared" si="31"/>
        <v>Erdgas</v>
      </c>
      <c r="AM17" s="28">
        <f>IF(AL17=Felder!$A$2,Felder!$B$2,IF(AL17=Felder!$A$3,Felder!$B$3,IF(AL17=Felder!$A$4,Felder!$B$4,IF(AL17=Felder!$A$5,Felder!$B$5,IF(AL17=Felder!$A$6,Felder!$B$6,IF(AL17=Felder!$A$7,Felder!$B$7,IF(AL17=Felder!$A$8,Felder!$B$8,IF(AL17=Felder!$A$9,Felder!$B$9,0))))))))</f>
        <v>252</v>
      </c>
      <c r="AN17" s="28">
        <f t="shared" si="9"/>
        <v>0</v>
      </c>
      <c r="AO17" s="21">
        <f t="shared" si="10"/>
        <v>0</v>
      </c>
      <c r="AP17" s="25">
        <f t="shared" si="11"/>
        <v>0</v>
      </c>
      <c r="AQ17" s="32">
        <f>(AM17*AN17+AO17*Felder!$B25+Berechnung!AP17*Felder!$B$13)/1000</f>
        <v>0</v>
      </c>
      <c r="AR17" s="53"/>
      <c r="AS17" s="30" t="str">
        <f t="shared" si="32"/>
        <v>Erdgas</v>
      </c>
      <c r="AT17" s="28">
        <f>IF(AS17=Felder!$A$2,Felder!$B$2,IF(AS17=Felder!$A$3,Felder!$B$3,IF(AS17=Felder!$A$4,Felder!$B$4,IF(AS17=Felder!$A$5,Felder!$B$5,IF(AS17=Felder!$A$6,Felder!$B$6,IF(AS17=Felder!$A$7,Felder!$B$7,IF(AS17=Felder!$A$8,Felder!$B$8,IF(AS17=Felder!$A$9,Felder!$B$9,0))))))))</f>
        <v>252</v>
      </c>
      <c r="AU17" s="28">
        <f t="shared" si="12"/>
        <v>0</v>
      </c>
      <c r="AV17" s="21">
        <f t="shared" si="13"/>
        <v>0</v>
      </c>
      <c r="AW17" s="25">
        <f t="shared" si="14"/>
        <v>0</v>
      </c>
      <c r="AX17" s="32">
        <f>(AT17*AU17+AV17*Felder!$B25+Berechnung!AW17*Felder!$B$13)/1000</f>
        <v>0</v>
      </c>
      <c r="AY17" s="53"/>
      <c r="AZ17" s="30" t="str">
        <f t="shared" si="33"/>
        <v>Erdgas</v>
      </c>
      <c r="BA17" s="28">
        <f>IF(AZ17=Felder!$A$2,Felder!$B$2,IF(AZ17=Felder!$A$3,Felder!$B$3,IF(AZ17=Felder!$A$4,Felder!$B$4,IF(AZ17=Felder!$A$5,Felder!$B$5,IF(AZ17=Felder!$A$6,Felder!$B$6,IF(AZ17=Felder!$A$7,Felder!$B$7,IF(AZ17=Felder!$A$8,Felder!$B$8,IF(AZ17=Felder!$A$9,Felder!$B$9,0))))))))</f>
        <v>252</v>
      </c>
      <c r="BB17" s="28">
        <f t="shared" si="15"/>
        <v>0</v>
      </c>
      <c r="BC17" s="21">
        <f t="shared" si="16"/>
        <v>0</v>
      </c>
      <c r="BD17" s="25">
        <f t="shared" si="17"/>
        <v>0</v>
      </c>
      <c r="BE17" s="32">
        <f>(BA17*BB17+BC17*Felder!$B25+Berechnung!BD17*Felder!$B$13)/1000</f>
        <v>0</v>
      </c>
      <c r="BF17" s="53"/>
      <c r="BG17" s="60">
        <f t="shared" si="18"/>
        <v>0</v>
      </c>
      <c r="BH17" s="34">
        <f t="shared" si="34"/>
        <v>0</v>
      </c>
    </row>
    <row r="18" spans="1:60" ht="15.75" thickBot="1" x14ac:dyDescent="0.3">
      <c r="A18" s="15">
        <v>2035</v>
      </c>
      <c r="B18" s="19"/>
      <c r="C18" s="31" t="str">
        <f t="shared" si="19"/>
        <v>Erdgas</v>
      </c>
      <c r="D18" s="29">
        <f>IF(C18=Felder!$A$2,Felder!$B$2,IF(C18=Felder!$A$3,Felder!$B$3,IF(C18=Felder!$A$4,Felder!$B$4,IF(C18=Felder!$A$5,Felder!$B$5,IF(C18=Felder!$A$6,Felder!$B$6,IF(C18=Felder!$A$7,Felder!$B$7,IF(C18=Felder!$A$8,Felder!$B$8,IF(C18=Felder!$A$9,Felder!$B$9,0))))))))</f>
        <v>252</v>
      </c>
      <c r="E18" s="29">
        <f t="shared" si="20"/>
        <v>0</v>
      </c>
      <c r="F18" s="22">
        <f t="shared" si="21"/>
        <v>0</v>
      </c>
      <c r="G18" s="26">
        <f t="shared" si="22"/>
        <v>0</v>
      </c>
      <c r="H18" s="33">
        <f>(D18*E18+F18*Felder!$B26+Berechnung!G18*Felder!$B$13)/1000</f>
        <v>0</v>
      </c>
      <c r="I18" s="54"/>
      <c r="J18" s="31" t="str">
        <f t="shared" si="23"/>
        <v>Erdgas</v>
      </c>
      <c r="K18" s="29">
        <f>IF(J18=Felder!$A$2,Felder!$B$2,IF(J18=Felder!$A$3,Felder!$B$3,IF(J18=Felder!$A$4,Felder!$B$4,IF(J18=Felder!$A$5,Felder!$B$5,IF(J18=Felder!$A$6,Felder!$B$6,IF(J18=Felder!$A$7,Felder!$B$7,IF(J18=Felder!$A$8,Felder!$B$8,IF(J18=Felder!$A$9,Felder!$B$9,0))))))))</f>
        <v>252</v>
      </c>
      <c r="L18" s="29">
        <f t="shared" si="0"/>
        <v>0</v>
      </c>
      <c r="M18" s="22">
        <f t="shared" si="1"/>
        <v>0</v>
      </c>
      <c r="N18" s="26">
        <f t="shared" si="2"/>
        <v>0</v>
      </c>
      <c r="O18" s="33">
        <f>(K18*L18+M18*Felder!$B26+Berechnung!N18*Felder!$B$13)/1000</f>
        <v>0</v>
      </c>
      <c r="P18" s="54"/>
      <c r="Q18" s="31" t="str">
        <f t="shared" si="24"/>
        <v>Erdgas</v>
      </c>
      <c r="R18" s="29">
        <f>IF(Q18=Felder!$A$2,Felder!$B$2,IF(Q18=Felder!$A$3,Felder!$B$3,IF(Q18=Felder!$A$4,Felder!$B$4,IF(Q18=Felder!$A$5,Felder!$B$5,IF(Q18=Felder!$A$6,Felder!$B$6,IF(Q18=Felder!$A$7,Felder!$B$7,IF(Q18=Felder!$A$8,Felder!$B$8,IF(Q18=Felder!$A$9,Felder!$B$9,0))))))))</f>
        <v>252</v>
      </c>
      <c r="S18" s="29">
        <f t="shared" si="25"/>
        <v>0</v>
      </c>
      <c r="T18" s="22">
        <f t="shared" si="26"/>
        <v>0</v>
      </c>
      <c r="U18" s="26">
        <f t="shared" si="27"/>
        <v>0</v>
      </c>
      <c r="V18" s="33">
        <f>(R18*S18+T18*Felder!$B26+Berechnung!U18*Felder!$B$13)/1000</f>
        <v>0</v>
      </c>
      <c r="W18" s="54"/>
      <c r="X18" s="31" t="str">
        <f t="shared" si="28"/>
        <v>Erdgas</v>
      </c>
      <c r="Y18" s="29">
        <f>IF(X18=Felder!$A$2,Felder!$B$2,IF(X18=Felder!$A$3,Felder!$B$3,IF(X18=Felder!$A$4,Felder!$B$4,IF(X18=Felder!$A$5,Felder!$B$5,IF(X18=Felder!$A$6,Felder!$B$6,IF(X18=Felder!$A$7,Felder!$B$7,IF(X18=Felder!$A$8,Felder!$B$8,IF(X18=Felder!$A$9,Felder!$B$9,0))))))))</f>
        <v>252</v>
      </c>
      <c r="Z18" s="29">
        <f t="shared" si="29"/>
        <v>0</v>
      </c>
      <c r="AA18" s="22">
        <f t="shared" si="4"/>
        <v>0</v>
      </c>
      <c r="AB18" s="26">
        <f t="shared" si="5"/>
        <v>0</v>
      </c>
      <c r="AC18" s="33">
        <f>(Y18*Z18+AA18*Felder!$B26+Berechnung!AB18*Felder!$B$13)/1000</f>
        <v>0</v>
      </c>
      <c r="AD18" s="54"/>
      <c r="AE18" s="31" t="str">
        <f t="shared" si="30"/>
        <v>Erdgas</v>
      </c>
      <c r="AF18" s="29">
        <f>IF(AE18=Felder!$A$2,Felder!$B$2,IF(AE18=Felder!$A$3,Felder!$B$3,IF(AE18=Felder!$A$4,Felder!$B$4,IF(AE18=Felder!$A$5,Felder!$B$5,IF(AE18=Felder!$A$6,Felder!$B$6,IF(AE18=Felder!$A$7,Felder!$B$7,IF(AE18=Felder!$A$8,Felder!$B$8,IF(AE18=Felder!$A$9,Felder!$B$9,0))))))))</f>
        <v>252</v>
      </c>
      <c r="AG18" s="29">
        <f t="shared" si="6"/>
        <v>0</v>
      </c>
      <c r="AH18" s="22">
        <f t="shared" si="7"/>
        <v>0</v>
      </c>
      <c r="AI18" s="26">
        <f t="shared" si="8"/>
        <v>0</v>
      </c>
      <c r="AJ18" s="33">
        <f>(AF18*AG18+AH18*Felder!$B26+Berechnung!AI18*Felder!$B$13)/1000</f>
        <v>0</v>
      </c>
      <c r="AK18" s="54"/>
      <c r="AL18" s="31" t="str">
        <f t="shared" si="31"/>
        <v>Erdgas</v>
      </c>
      <c r="AM18" s="29">
        <f>IF(AL18=Felder!$A$2,Felder!$B$2,IF(AL18=Felder!$A$3,Felder!$B$3,IF(AL18=Felder!$A$4,Felder!$B$4,IF(AL18=Felder!$A$5,Felder!$B$5,IF(AL18=Felder!$A$6,Felder!$B$6,IF(AL18=Felder!$A$7,Felder!$B$7,IF(AL18=Felder!$A$8,Felder!$B$8,IF(AL18=Felder!$A$9,Felder!$B$9,0))))))))</f>
        <v>252</v>
      </c>
      <c r="AN18" s="29">
        <f t="shared" si="9"/>
        <v>0</v>
      </c>
      <c r="AO18" s="22">
        <f t="shared" si="10"/>
        <v>0</v>
      </c>
      <c r="AP18" s="26">
        <f t="shared" si="11"/>
        <v>0</v>
      </c>
      <c r="AQ18" s="33">
        <f>(AM18*AN18+AO18*Felder!$B26+Berechnung!AP18*Felder!$B$13)/1000</f>
        <v>0</v>
      </c>
      <c r="AR18" s="54"/>
      <c r="AS18" s="31" t="str">
        <f t="shared" si="32"/>
        <v>Erdgas</v>
      </c>
      <c r="AT18" s="29">
        <f>IF(AS18=Felder!$A$2,Felder!$B$2,IF(AS18=Felder!$A$3,Felder!$B$3,IF(AS18=Felder!$A$4,Felder!$B$4,IF(AS18=Felder!$A$5,Felder!$B$5,IF(AS18=Felder!$A$6,Felder!$B$6,IF(AS18=Felder!$A$7,Felder!$B$7,IF(AS18=Felder!$A$8,Felder!$B$8,IF(AS18=Felder!$A$9,Felder!$B$9,0))))))))</f>
        <v>252</v>
      </c>
      <c r="AU18" s="29">
        <f t="shared" si="12"/>
        <v>0</v>
      </c>
      <c r="AV18" s="22">
        <f t="shared" si="13"/>
        <v>0</v>
      </c>
      <c r="AW18" s="26">
        <f t="shared" si="14"/>
        <v>0</v>
      </c>
      <c r="AX18" s="33">
        <f>(AT18*AU18+AV18*Felder!$B26+Berechnung!AW18*Felder!$B$13)/1000</f>
        <v>0</v>
      </c>
      <c r="AY18" s="54"/>
      <c r="AZ18" s="31" t="str">
        <f t="shared" si="33"/>
        <v>Erdgas</v>
      </c>
      <c r="BA18" s="29">
        <f>IF(AZ18=Felder!$A$2,Felder!$B$2,IF(AZ18=Felder!$A$3,Felder!$B$3,IF(AZ18=Felder!$A$4,Felder!$B$4,IF(AZ18=Felder!$A$5,Felder!$B$5,IF(AZ18=Felder!$A$6,Felder!$B$6,IF(AZ18=Felder!$A$7,Felder!$B$7,IF(AZ18=Felder!$A$8,Felder!$B$8,IF(AZ18=Felder!$A$9,Felder!$B$9,0))))))))</f>
        <v>252</v>
      </c>
      <c r="BB18" s="29">
        <f t="shared" si="15"/>
        <v>0</v>
      </c>
      <c r="BC18" s="22">
        <f t="shared" si="16"/>
        <v>0</v>
      </c>
      <c r="BD18" s="26">
        <f t="shared" si="17"/>
        <v>0</v>
      </c>
      <c r="BE18" s="33">
        <f>(BA18*BB18+BC18*Felder!$B26+Berechnung!BD18*Felder!$B$13)/1000</f>
        <v>0</v>
      </c>
      <c r="BF18" s="54"/>
      <c r="BG18" s="61">
        <f t="shared" si="18"/>
        <v>0</v>
      </c>
      <c r="BH18" s="35">
        <f>BH6*0.2</f>
        <v>0</v>
      </c>
    </row>
  </sheetData>
  <mergeCells count="14">
    <mergeCell ref="AS4:AX4"/>
    <mergeCell ref="AZ4:BE4"/>
    <mergeCell ref="BG4:BG5"/>
    <mergeCell ref="BH4:BH5"/>
    <mergeCell ref="A2:B2"/>
    <mergeCell ref="A1:H1"/>
    <mergeCell ref="J4:O4"/>
    <mergeCell ref="X4:AC4"/>
    <mergeCell ref="AL4:AQ4"/>
    <mergeCell ref="A4:A5"/>
    <mergeCell ref="C4:H4"/>
    <mergeCell ref="Q4:V4"/>
    <mergeCell ref="AE4:AJ4"/>
    <mergeCell ref="B4:B5"/>
  </mergeCells>
  <pageMargins left="0.7" right="0.7" top="0.78740157499999996" bottom="0.78740157499999996" header="0.3" footer="0.3"/>
  <pageSetup paperSize="9" orientation="portrait" r:id="rId1"/>
  <ignoredErrors>
    <ignoredError sqref="D7:D18 AE7:AF18 AZ7:BA18 H7:H18 J7:O18 Q7:V18 X7:AC18 AJ7:AJ18 AL7:AQ18 AS7:AX18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F002F8-E97D-4690-B356-59033953D267}">
          <x14:formula1>
            <xm:f>Felder!$A$2:$A$9</xm:f>
          </x14:formula1>
          <xm:sqref>AS6:AS18 J6:J18 X6:X18 C6:C18 Q6:Q18 AE6:AE18 AL6:AL18 AZ6:AZ18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9F11D-F633-4C04-8028-2A75039E384D}">
  <dimension ref="A1:B31"/>
  <sheetViews>
    <sheetView workbookViewId="0">
      <selection activeCell="A31" sqref="A31"/>
    </sheetView>
  </sheetViews>
  <sheetFormatPr baseColWidth="10" defaultRowHeight="15" x14ac:dyDescent="0.25"/>
  <cols>
    <col min="1" max="1" width="43.42578125" customWidth="1"/>
    <col min="2" max="2" width="11.42578125" style="2"/>
  </cols>
  <sheetData>
    <row r="1" spans="1:2" x14ac:dyDescent="0.25">
      <c r="A1" s="1" t="s">
        <v>3</v>
      </c>
      <c r="B1" s="3" t="s">
        <v>24</v>
      </c>
    </row>
    <row r="2" spans="1:2" x14ac:dyDescent="0.25">
      <c r="A2" t="s">
        <v>6</v>
      </c>
      <c r="B2" s="2">
        <v>252</v>
      </c>
    </row>
    <row r="3" spans="1:2" x14ac:dyDescent="0.25">
      <c r="A3" t="s">
        <v>7</v>
      </c>
      <c r="B3" s="2">
        <v>313</v>
      </c>
    </row>
    <row r="4" spans="1:2" x14ac:dyDescent="0.25">
      <c r="A4" t="s">
        <v>8</v>
      </c>
      <c r="B4" s="2">
        <v>20</v>
      </c>
    </row>
    <row r="5" spans="1:2" x14ac:dyDescent="0.25">
      <c r="A5" t="s">
        <v>9</v>
      </c>
      <c r="B5" s="2">
        <v>20</v>
      </c>
    </row>
    <row r="6" spans="1:2" x14ac:dyDescent="0.25">
      <c r="A6" t="s">
        <v>54</v>
      </c>
      <c r="B6" s="2">
        <v>80</v>
      </c>
    </row>
    <row r="7" spans="1:2" x14ac:dyDescent="0.25">
      <c r="A7" t="s">
        <v>55</v>
      </c>
      <c r="B7" s="2">
        <v>30</v>
      </c>
    </row>
    <row r="8" spans="1:2" x14ac:dyDescent="0.25">
      <c r="A8" t="s">
        <v>35</v>
      </c>
      <c r="B8" s="2">
        <v>276</v>
      </c>
    </row>
    <row r="9" spans="1:2" x14ac:dyDescent="0.25">
      <c r="A9" t="s">
        <v>30</v>
      </c>
      <c r="B9" s="2">
        <v>0</v>
      </c>
    </row>
    <row r="12" spans="1:2" x14ac:dyDescent="0.25">
      <c r="A12" s="1" t="s">
        <v>4</v>
      </c>
      <c r="B12" s="3" t="s">
        <v>24</v>
      </c>
    </row>
    <row r="13" spans="1:2" x14ac:dyDescent="0.25">
      <c r="A13" t="s">
        <v>23</v>
      </c>
      <c r="B13" s="2">
        <v>57</v>
      </c>
    </row>
    <row r="14" spans="1:2" x14ac:dyDescent="0.25">
      <c r="A14" t="s">
        <v>10</v>
      </c>
      <c r="B14" s="7">
        <v>453</v>
      </c>
    </row>
    <row r="15" spans="1:2" x14ac:dyDescent="0.25">
      <c r="A15" t="s">
        <v>11</v>
      </c>
      <c r="B15" s="7">
        <v>427</v>
      </c>
    </row>
    <row r="16" spans="1:2" x14ac:dyDescent="0.25">
      <c r="A16" t="s">
        <v>12</v>
      </c>
      <c r="B16" s="7">
        <v>408.85714285714289</v>
      </c>
    </row>
    <row r="17" spans="1:2" x14ac:dyDescent="0.25">
      <c r="A17" t="s">
        <v>13</v>
      </c>
      <c r="B17" s="7">
        <v>387.28571428571433</v>
      </c>
    </row>
    <row r="18" spans="1:2" x14ac:dyDescent="0.25">
      <c r="A18" t="s">
        <v>14</v>
      </c>
      <c r="B18" s="7">
        <v>365.71428571428578</v>
      </c>
    </row>
    <row r="19" spans="1:2" x14ac:dyDescent="0.25">
      <c r="A19" t="s">
        <v>15</v>
      </c>
      <c r="B19" s="7">
        <v>344.14285714285722</v>
      </c>
    </row>
    <row r="20" spans="1:2" x14ac:dyDescent="0.25">
      <c r="A20" t="s">
        <v>16</v>
      </c>
      <c r="B20" s="7">
        <v>322.57142857142867</v>
      </c>
    </row>
    <row r="21" spans="1:2" x14ac:dyDescent="0.25">
      <c r="A21" t="s">
        <v>17</v>
      </c>
      <c r="B21" s="7">
        <v>301</v>
      </c>
    </row>
    <row r="22" spans="1:2" x14ac:dyDescent="0.25">
      <c r="A22" t="s">
        <v>18</v>
      </c>
      <c r="B22" s="7">
        <v>281.22000000000003</v>
      </c>
    </row>
    <row r="23" spans="1:2" x14ac:dyDescent="0.25">
      <c r="A23" t="s">
        <v>19</v>
      </c>
      <c r="B23" s="7">
        <v>261.44000000000005</v>
      </c>
    </row>
    <row r="24" spans="1:2" x14ac:dyDescent="0.25">
      <c r="A24" t="s">
        <v>20</v>
      </c>
      <c r="B24" s="7">
        <v>241.66000000000005</v>
      </c>
    </row>
    <row r="25" spans="1:2" x14ac:dyDescent="0.25">
      <c r="A25" t="s">
        <v>21</v>
      </c>
      <c r="B25" s="7">
        <v>221.88000000000005</v>
      </c>
    </row>
    <row r="26" spans="1:2" x14ac:dyDescent="0.25">
      <c r="A26" t="s">
        <v>22</v>
      </c>
      <c r="B26" s="7">
        <v>202.10000000000005</v>
      </c>
    </row>
    <row r="29" spans="1:2" x14ac:dyDescent="0.25">
      <c r="A29" t="s">
        <v>25</v>
      </c>
    </row>
    <row r="30" spans="1:2" x14ac:dyDescent="0.25">
      <c r="A30" t="s">
        <v>52</v>
      </c>
    </row>
    <row r="31" spans="1:2" x14ac:dyDescent="0.25">
      <c r="A31" t="s">
        <v>53</v>
      </c>
    </row>
  </sheetData>
  <sheetProtection algorithmName="SHA-512" hashValue="/vwzetrAL9Yi8mms/snsqw7iGM+ibXiv4v+s+XWOp3WeczXAs9dYzdZlnyBZaXIF4FNmxRwsOZg5NxYKLM9NmQ==" saltValue="e1oLLYdolTncVbgufZn4C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A7AF5-EC55-406A-B125-C3850F171839}">
  <dimension ref="A1:C24"/>
  <sheetViews>
    <sheetView workbookViewId="0">
      <selection activeCell="A31" sqref="A31"/>
    </sheetView>
  </sheetViews>
  <sheetFormatPr baseColWidth="10" defaultRowHeight="15" x14ac:dyDescent="0.25"/>
  <cols>
    <col min="1" max="1" width="11.42578125" style="2"/>
    <col min="2" max="2" width="14.7109375" style="2" customWidth="1"/>
    <col min="3" max="3" width="34.7109375" customWidth="1"/>
  </cols>
  <sheetData>
    <row r="1" spans="1:3" x14ac:dyDescent="0.25">
      <c r="A1" s="4" t="s">
        <v>0</v>
      </c>
      <c r="B1" s="4" t="s">
        <v>40</v>
      </c>
      <c r="C1" s="8" t="s">
        <v>41</v>
      </c>
    </row>
    <row r="2" spans="1:3" x14ac:dyDescent="0.25">
      <c r="A2" s="6">
        <v>2023</v>
      </c>
      <c r="B2" s="9">
        <v>453</v>
      </c>
      <c r="C2" s="10" t="s">
        <v>36</v>
      </c>
    </row>
    <row r="3" spans="1:3" x14ac:dyDescent="0.25">
      <c r="A3" s="6">
        <v>2024</v>
      </c>
      <c r="B3" s="11">
        <f>B2-(B$2-B$9)/7</f>
        <v>431.28571428571428</v>
      </c>
      <c r="C3" s="5"/>
    </row>
    <row r="4" spans="1:3" x14ac:dyDescent="0.25">
      <c r="A4" s="6">
        <v>2025</v>
      </c>
      <c r="B4" s="11">
        <f t="shared" ref="B4:B8" si="0">B3-(B$2-B$9)/7</f>
        <v>409.57142857142856</v>
      </c>
      <c r="C4" s="5"/>
    </row>
    <row r="5" spans="1:3" x14ac:dyDescent="0.25">
      <c r="A5" s="6">
        <v>2026</v>
      </c>
      <c r="B5" s="11">
        <f t="shared" si="0"/>
        <v>387.85714285714283</v>
      </c>
      <c r="C5" s="5"/>
    </row>
    <row r="6" spans="1:3" x14ac:dyDescent="0.25">
      <c r="A6" s="6">
        <v>2027</v>
      </c>
      <c r="B6" s="11">
        <f t="shared" si="0"/>
        <v>366.14285714285711</v>
      </c>
      <c r="C6" s="5"/>
    </row>
    <row r="7" spans="1:3" x14ac:dyDescent="0.25">
      <c r="A7" s="6">
        <v>2028</v>
      </c>
      <c r="B7" s="11">
        <f t="shared" si="0"/>
        <v>344.42857142857139</v>
      </c>
      <c r="C7" s="5"/>
    </row>
    <row r="8" spans="1:3" x14ac:dyDescent="0.25">
      <c r="A8" s="6">
        <v>2029</v>
      </c>
      <c r="B8" s="11">
        <f t="shared" si="0"/>
        <v>322.71428571428567</v>
      </c>
      <c r="C8" s="5"/>
    </row>
    <row r="9" spans="1:3" x14ac:dyDescent="0.25">
      <c r="A9" s="6">
        <v>2030</v>
      </c>
      <c r="B9" s="9">
        <f>860*0.35</f>
        <v>301</v>
      </c>
      <c r="C9" s="10" t="s">
        <v>38</v>
      </c>
    </row>
    <row r="10" spans="1:3" x14ac:dyDescent="0.25">
      <c r="A10" s="6">
        <v>2031</v>
      </c>
      <c r="B10" s="11">
        <f>B9-(B$9-B$19)/10</f>
        <v>281.22000000000003</v>
      </c>
      <c r="C10" s="5"/>
    </row>
    <row r="11" spans="1:3" x14ac:dyDescent="0.25">
      <c r="A11" s="6">
        <v>2032</v>
      </c>
      <c r="B11" s="11">
        <f t="shared" ref="B11:B18" si="1">B10-(B$9-B$19)/10</f>
        <v>261.44000000000005</v>
      </c>
      <c r="C11" s="5"/>
    </row>
    <row r="12" spans="1:3" x14ac:dyDescent="0.25">
      <c r="A12" s="6">
        <v>2033</v>
      </c>
      <c r="B12" s="11">
        <f t="shared" si="1"/>
        <v>241.66000000000005</v>
      </c>
      <c r="C12" s="5"/>
    </row>
    <row r="13" spans="1:3" x14ac:dyDescent="0.25">
      <c r="A13" s="6">
        <v>2034</v>
      </c>
      <c r="B13" s="11">
        <f t="shared" si="1"/>
        <v>221.88000000000005</v>
      </c>
      <c r="C13" s="5"/>
    </row>
    <row r="14" spans="1:3" x14ac:dyDescent="0.25">
      <c r="A14" s="6">
        <v>2035</v>
      </c>
      <c r="B14" s="11">
        <f t="shared" si="1"/>
        <v>202.10000000000005</v>
      </c>
      <c r="C14" s="5"/>
    </row>
    <row r="15" spans="1:3" x14ac:dyDescent="0.25">
      <c r="A15" s="6">
        <v>2036</v>
      </c>
      <c r="B15" s="11">
        <f t="shared" si="1"/>
        <v>182.32000000000005</v>
      </c>
      <c r="C15" s="5"/>
    </row>
    <row r="16" spans="1:3" x14ac:dyDescent="0.25">
      <c r="A16" s="6">
        <v>2037</v>
      </c>
      <c r="B16" s="11">
        <f t="shared" si="1"/>
        <v>162.54000000000005</v>
      </c>
      <c r="C16" s="5"/>
    </row>
    <row r="17" spans="1:3" x14ac:dyDescent="0.25">
      <c r="A17" s="6">
        <v>2038</v>
      </c>
      <c r="B17" s="11">
        <f t="shared" si="1"/>
        <v>142.76000000000005</v>
      </c>
      <c r="C17" s="5"/>
    </row>
    <row r="18" spans="1:3" x14ac:dyDescent="0.25">
      <c r="A18" s="6">
        <v>2039</v>
      </c>
      <c r="B18" s="11">
        <f t="shared" si="1"/>
        <v>122.98000000000005</v>
      </c>
      <c r="C18" s="5"/>
    </row>
    <row r="19" spans="1:3" x14ac:dyDescent="0.25">
      <c r="A19" s="6">
        <v>2040</v>
      </c>
      <c r="B19" s="12">
        <f>860*0.12</f>
        <v>103.2</v>
      </c>
      <c r="C19" s="10" t="s">
        <v>39</v>
      </c>
    </row>
    <row r="20" spans="1:3" x14ac:dyDescent="0.25">
      <c r="A20" s="6">
        <v>2041</v>
      </c>
      <c r="B20" s="11">
        <f>B19-(B$19-B$24)/5</f>
        <v>82.56</v>
      </c>
      <c r="C20" s="5"/>
    </row>
    <row r="21" spans="1:3" x14ac:dyDescent="0.25">
      <c r="A21" s="6">
        <v>2042</v>
      </c>
      <c r="B21" s="11">
        <f t="shared" ref="B21:B23" si="2">B20-(B$19-B$24)/5</f>
        <v>61.92</v>
      </c>
      <c r="C21" s="5"/>
    </row>
    <row r="22" spans="1:3" x14ac:dyDescent="0.25">
      <c r="A22" s="6">
        <v>2043</v>
      </c>
      <c r="B22" s="11">
        <f t="shared" si="2"/>
        <v>41.28</v>
      </c>
      <c r="C22" s="5"/>
    </row>
    <row r="23" spans="1:3" x14ac:dyDescent="0.25">
      <c r="A23" s="6">
        <v>2044</v>
      </c>
      <c r="B23" s="11">
        <f t="shared" si="2"/>
        <v>20.64</v>
      </c>
      <c r="C23" s="5"/>
    </row>
    <row r="24" spans="1:3" ht="75" x14ac:dyDescent="0.25">
      <c r="A24" s="6">
        <v>2045</v>
      </c>
      <c r="B24" s="9">
        <v>0</v>
      </c>
      <c r="C24" s="13" t="s">
        <v>37</v>
      </c>
    </row>
  </sheetData>
  <sheetProtection algorithmName="SHA-512" hashValue="qpsETD03s5TreilMEiDKxErBAEfbIAOtLlwjZIyP4O2BWzC1HgrKNrsEqoG2IA01hJ1mzuUsmC+i/Qg2i52slw==" saltValue="QIvmyjWhIjKFaG0ovTgXdw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Anleitung</vt:lpstr>
      <vt:lpstr>Berechnung</vt:lpstr>
      <vt:lpstr>Felder</vt:lpstr>
      <vt:lpstr>Bundesmix Strom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Indorf, Carsten</dc:creator>
  <cp:lastModifiedBy>Müller, Ralf</cp:lastModifiedBy>
  <dcterms:created xsi:type="dcterms:W3CDTF">2025-05-05T14:11:49Z</dcterms:created>
  <dcterms:modified xsi:type="dcterms:W3CDTF">2025-11-05T12:17:07Z</dcterms:modified>
</cp:coreProperties>
</file>